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orge.lopezr\Desktop\Cédulas versión final\Cédulas actualizadas medicamentos INSABI\"/>
    </mc:Choice>
  </mc:AlternateContent>
  <bookViews>
    <workbookView xWindow="0" yWindow="0" windowWidth="16380" windowHeight="8190" tabRatio="872"/>
  </bookViews>
  <sheets>
    <sheet name="CARATULA" sheetId="1" r:id="rId1"/>
    <sheet name="GOBIERNO " sheetId="2" r:id="rId2"/>
    <sheet name="CONSULTA EXTERNA " sheetId="3" r:id="rId3"/>
    <sheet name="RAYOS X" sheetId="4" state="hidden" r:id="rId4"/>
    <sheet name="FARMACIA O GUARDA" sheetId="5" r:id="rId5"/>
    <sheet name="CARRO ROJO" sheetId="6" r:id="rId6"/>
    <sheet name="ESTOMATOLOGÍA" sheetId="7" state="hidden" r:id="rId7"/>
    <sheet name="CALIDAD" sheetId="8" r:id="rId8"/>
    <sheet name="RESULTADO" sheetId="9" r:id="rId9"/>
  </sheets>
  <definedNames>
    <definedName name="__xlnm.Print_Area" localSheetId="7">CALIDAD!$A$1:$R$26</definedName>
    <definedName name="__xlnm.Print_Area" localSheetId="5">'CARRO ROJO'!$A$1:$U$46</definedName>
    <definedName name="__xlnm.Print_Area" localSheetId="2">'CONSULTA EXTERNA '!$A$1:$S$86</definedName>
    <definedName name="__xlnm.Print_Area" localSheetId="6">ESTOMATOLOGÍA!$A$7:$N$32</definedName>
    <definedName name="__xlnm.Print_Area" localSheetId="4">'FARMACIA O GUARDA'!$A$1:$U$61</definedName>
    <definedName name="__xlnm.Print_Area" localSheetId="1">'GOBIERNO '!$A$1:$S$39</definedName>
    <definedName name="__xlnm.Print_Area" localSheetId="3">'RAYOS X'!$A$1:$N$37</definedName>
    <definedName name="__xlnm.Print_Area" localSheetId="8">RESULTADO!$A$1:$E$62</definedName>
    <definedName name="__xlnm.Print_Titles" localSheetId="7">CALIDAD!$8:$11</definedName>
    <definedName name="__xlnm.Print_Titles" localSheetId="5">'CARRO ROJO'!$1:$11</definedName>
    <definedName name="__xlnm.Print_Titles" localSheetId="2">'CONSULTA EXTERNA '!$1:$11</definedName>
    <definedName name="__xlnm.Print_Titles" localSheetId="6">ESTOMATOLOGÍA!$1:$10</definedName>
    <definedName name="__xlnm.Print_Titles" localSheetId="4">'FARMACIA O GUARDA'!$1:$11</definedName>
    <definedName name="__xlnm.Print_Titles" localSheetId="1">'GOBIERNO '!$1:$11</definedName>
    <definedName name="__xlnm.Print_Titles" localSheetId="3">'RAYOS X'!$1:$10</definedName>
    <definedName name="_xlnm.Print_Area" localSheetId="7">CALIDAD!$A$1:$R$26</definedName>
    <definedName name="_xlnm.Print_Area" localSheetId="5">'CARRO ROJO'!$A$1:$U$46</definedName>
    <definedName name="_xlnm.Print_Area" localSheetId="2">'CONSULTA EXTERNA '!$A$1:$S$86</definedName>
    <definedName name="_xlnm.Print_Area" localSheetId="6">ESTOMATOLOGÍA!$A$7:$N$32</definedName>
    <definedName name="_xlnm.Print_Area" localSheetId="4">'FARMACIA O GUARDA'!$A$1:$U$61</definedName>
    <definedName name="_xlnm.Print_Area" localSheetId="1">'GOBIERNO '!$A$1:$S$39</definedName>
    <definedName name="_xlnm.Print_Area" localSheetId="3">'RAYOS X'!$A$1:$N$37</definedName>
    <definedName name="_xlnm.Print_Area" localSheetId="8">RESULTADO!$A$1:$E$62</definedName>
    <definedName name="_xlnm.Print_Titles" localSheetId="7">CALIDAD!$8:$11</definedName>
    <definedName name="_xlnm.Print_Titles" localSheetId="5">'CARRO ROJO'!$1:$11</definedName>
    <definedName name="_xlnm.Print_Titles" localSheetId="2">'CONSULTA EXTERNA '!$1:$11</definedName>
    <definedName name="_xlnm.Print_Titles" localSheetId="6">ESTOMATOLOGÍA!$1:$10</definedName>
    <definedName name="_xlnm.Print_Titles" localSheetId="4">'FARMACIA O GUARDA'!$1:$11</definedName>
    <definedName name="_xlnm.Print_Titles" localSheetId="1">'GOBIERNO '!$1:$11</definedName>
    <definedName name="_xlnm.Print_Titles" localSheetId="3">'RAYOS X'!$1:$10</definedName>
  </definedNames>
  <calcPr calcId="162913"/>
</workbook>
</file>

<file path=xl/calcChain.xml><?xml version="1.0" encoding="utf-8"?>
<calcChain xmlns="http://schemas.openxmlformats.org/spreadsheetml/2006/main">
  <c r="S30" i="5" l="1"/>
  <c r="R30" i="5" s="1"/>
  <c r="N30" i="5"/>
  <c r="M30" i="5" s="1"/>
  <c r="N29" i="5"/>
  <c r="M29" i="5" s="1"/>
  <c r="I30" i="5"/>
  <c r="H30" i="5"/>
  <c r="A5" i="9" l="1"/>
  <c r="A7" i="8"/>
  <c r="B7" i="6"/>
  <c r="B7" i="5"/>
  <c r="B7" i="3"/>
  <c r="B7" i="2"/>
  <c r="B10" i="9" l="1"/>
  <c r="B9" i="9"/>
  <c r="B8" i="9"/>
  <c r="B1" i="2" l="1"/>
  <c r="B1" i="3"/>
  <c r="B1" i="5"/>
  <c r="B1" i="6"/>
  <c r="C6" i="8" l="1"/>
  <c r="M6" i="8"/>
  <c r="F12" i="8"/>
  <c r="F23" i="8" s="1"/>
  <c r="B45" i="9" s="1"/>
  <c r="K12" i="8"/>
  <c r="J12" i="8" s="1"/>
  <c r="P12" i="8"/>
  <c r="O12" i="8" s="1"/>
  <c r="F13" i="8"/>
  <c r="E13" i="8" s="1"/>
  <c r="K13" i="8"/>
  <c r="J13" i="8" s="1"/>
  <c r="P13" i="8"/>
  <c r="O13" i="8" s="1"/>
  <c r="F14" i="8"/>
  <c r="E14" i="8" s="1"/>
  <c r="K14" i="8"/>
  <c r="J14" i="8"/>
  <c r="P14" i="8"/>
  <c r="P23" i="8" s="1"/>
  <c r="B47" i="9" s="1"/>
  <c r="F15" i="8"/>
  <c r="E15" i="8" s="1"/>
  <c r="K15" i="8"/>
  <c r="J15" i="8" s="1"/>
  <c r="P15" i="8"/>
  <c r="O15" i="8" s="1"/>
  <c r="K16" i="8"/>
  <c r="J16" i="8" s="1"/>
  <c r="P16" i="8"/>
  <c r="O16" i="8"/>
  <c r="E17" i="8"/>
  <c r="J17" i="8"/>
  <c r="K17" i="8"/>
  <c r="P17" i="8"/>
  <c r="O17" i="8" s="1"/>
  <c r="E19" i="8"/>
  <c r="F19" i="8"/>
  <c r="K19" i="8"/>
  <c r="J19" i="8" s="1"/>
  <c r="P19" i="8"/>
  <c r="O19" i="8" s="1"/>
  <c r="F20" i="8"/>
  <c r="E20" i="8" s="1"/>
  <c r="J20" i="8"/>
  <c r="K20" i="8"/>
  <c r="P20" i="8"/>
  <c r="O20" i="8" s="1"/>
  <c r="E21" i="8"/>
  <c r="F21" i="8"/>
  <c r="K21" i="8"/>
  <c r="J21" i="8" s="1"/>
  <c r="P21" i="8"/>
  <c r="O21" i="8" s="1"/>
  <c r="F22" i="8"/>
  <c r="E22" i="8" s="1"/>
  <c r="J22" i="8"/>
  <c r="K22" i="8"/>
  <c r="P22" i="8"/>
  <c r="O22" i="8" s="1"/>
  <c r="D23" i="8"/>
  <c r="G23" i="8"/>
  <c r="I23" i="8"/>
  <c r="L23" i="8"/>
  <c r="N23" i="8"/>
  <c r="Q23" i="8"/>
  <c r="E6" i="6"/>
  <c r="N6" i="6"/>
  <c r="P6" i="6"/>
  <c r="H12" i="6"/>
  <c r="I12" i="6"/>
  <c r="I39" i="6" s="1"/>
  <c r="B37" i="9" s="1"/>
  <c r="N12" i="6"/>
  <c r="M12" i="6" s="1"/>
  <c r="S12" i="6"/>
  <c r="R12" i="6" s="1"/>
  <c r="I13" i="6"/>
  <c r="H13" i="6"/>
  <c r="H39" i="6" s="1"/>
  <c r="M13" i="6"/>
  <c r="N13" i="6"/>
  <c r="R13" i="6"/>
  <c r="S13" i="6"/>
  <c r="H14" i="6"/>
  <c r="I14" i="6"/>
  <c r="N14" i="6"/>
  <c r="M14" i="6" s="1"/>
  <c r="S14" i="6"/>
  <c r="R14" i="6" s="1"/>
  <c r="I15" i="6"/>
  <c r="H15" i="6"/>
  <c r="M15" i="6"/>
  <c r="N15" i="6"/>
  <c r="R15" i="6"/>
  <c r="S15" i="6"/>
  <c r="H16" i="6"/>
  <c r="I16" i="6"/>
  <c r="N16" i="6"/>
  <c r="M16" i="6" s="1"/>
  <c r="S16" i="6"/>
  <c r="R16" i="6" s="1"/>
  <c r="I17" i="6"/>
  <c r="H17" i="6"/>
  <c r="M17" i="6"/>
  <c r="N17" i="6"/>
  <c r="R17" i="6"/>
  <c r="S17" i="6"/>
  <c r="H18" i="6"/>
  <c r="I18" i="6"/>
  <c r="N18" i="6"/>
  <c r="M18" i="6" s="1"/>
  <c r="S18" i="6"/>
  <c r="R18" i="6" s="1"/>
  <c r="I19" i="6"/>
  <c r="H19" i="6"/>
  <c r="M19" i="6"/>
  <c r="N19" i="6"/>
  <c r="R19" i="6"/>
  <c r="S19" i="6"/>
  <c r="H20" i="6"/>
  <c r="I20" i="6"/>
  <c r="N20" i="6"/>
  <c r="M20" i="6" s="1"/>
  <c r="S20" i="6"/>
  <c r="R20" i="6" s="1"/>
  <c r="I21" i="6"/>
  <c r="H21" i="6"/>
  <c r="M21" i="6"/>
  <c r="N21" i="6"/>
  <c r="R21" i="6"/>
  <c r="S21" i="6"/>
  <c r="H22" i="6"/>
  <c r="I22" i="6"/>
  <c r="N22" i="6"/>
  <c r="M22" i="6" s="1"/>
  <c r="S22" i="6"/>
  <c r="R22" i="6" s="1"/>
  <c r="I23" i="6"/>
  <c r="H23" i="6"/>
  <c r="M23" i="6"/>
  <c r="N23" i="6"/>
  <c r="R23" i="6"/>
  <c r="S23" i="6"/>
  <c r="H24" i="6"/>
  <c r="I24" i="6"/>
  <c r="N24" i="6"/>
  <c r="M24" i="6" s="1"/>
  <c r="S24" i="6"/>
  <c r="R24" i="6" s="1"/>
  <c r="I25" i="6"/>
  <c r="H25" i="6"/>
  <c r="M25" i="6"/>
  <c r="N25" i="6"/>
  <c r="R25" i="6"/>
  <c r="S25" i="6"/>
  <c r="H26" i="6"/>
  <c r="I26" i="6"/>
  <c r="N26" i="6"/>
  <c r="M26" i="6" s="1"/>
  <c r="S26" i="6"/>
  <c r="R26" i="6" s="1"/>
  <c r="I27" i="6"/>
  <c r="H27" i="6"/>
  <c r="M27" i="6"/>
  <c r="N27" i="6"/>
  <c r="R27" i="6"/>
  <c r="S27" i="6"/>
  <c r="H28" i="6"/>
  <c r="I28" i="6"/>
  <c r="N28" i="6"/>
  <c r="M28" i="6" s="1"/>
  <c r="S28" i="6"/>
  <c r="R28" i="6" s="1"/>
  <c r="I29" i="6"/>
  <c r="H29" i="6"/>
  <c r="M29" i="6"/>
  <c r="N29" i="6"/>
  <c r="R29" i="6"/>
  <c r="S29" i="6"/>
  <c r="H30" i="6"/>
  <c r="I30" i="6"/>
  <c r="N30" i="6"/>
  <c r="M30" i="6" s="1"/>
  <c r="S30" i="6"/>
  <c r="R30" i="6" s="1"/>
  <c r="I31" i="6"/>
  <c r="H31" i="6"/>
  <c r="M31" i="6"/>
  <c r="N31" i="6"/>
  <c r="R31" i="6"/>
  <c r="S31" i="6"/>
  <c r="H32" i="6"/>
  <c r="I32" i="6"/>
  <c r="N32" i="6"/>
  <c r="M32" i="6" s="1"/>
  <c r="S32" i="6"/>
  <c r="R32" i="6" s="1"/>
  <c r="I33" i="6"/>
  <c r="H33" i="6"/>
  <c r="M33" i="6"/>
  <c r="N33" i="6"/>
  <c r="R33" i="6"/>
  <c r="S33" i="6"/>
  <c r="H34" i="6"/>
  <c r="I34" i="6"/>
  <c r="N34" i="6"/>
  <c r="M34" i="6" s="1"/>
  <c r="S34" i="6"/>
  <c r="R34" i="6" s="1"/>
  <c r="I35" i="6"/>
  <c r="H35" i="6"/>
  <c r="M35" i="6"/>
  <c r="N35" i="6"/>
  <c r="R35" i="6"/>
  <c r="S35" i="6"/>
  <c r="H36" i="6"/>
  <c r="I36" i="6"/>
  <c r="N36" i="6"/>
  <c r="M36" i="6" s="1"/>
  <c r="S36" i="6"/>
  <c r="R36" i="6" s="1"/>
  <c r="I37" i="6"/>
  <c r="H37" i="6"/>
  <c r="M37" i="6"/>
  <c r="N37" i="6"/>
  <c r="R37" i="6"/>
  <c r="S37" i="6"/>
  <c r="H38" i="6"/>
  <c r="I38" i="6"/>
  <c r="N38" i="6"/>
  <c r="M38" i="6" s="1"/>
  <c r="S38" i="6"/>
  <c r="R38" i="6" s="1"/>
  <c r="G39" i="6"/>
  <c r="J39" i="6"/>
  <c r="L39" i="6"/>
  <c r="D38" i="9" s="1"/>
  <c r="N39" i="6"/>
  <c r="O39" i="6"/>
  <c r="Q39" i="6"/>
  <c r="T39" i="6"/>
  <c r="D6" i="3"/>
  <c r="N6" i="3"/>
  <c r="G12" i="3"/>
  <c r="F12" i="3"/>
  <c r="L12" i="3"/>
  <c r="K12" i="3"/>
  <c r="Q12" i="3"/>
  <c r="Q80" i="3" s="1"/>
  <c r="B23" i="9" s="1"/>
  <c r="P12" i="3"/>
  <c r="F13" i="3"/>
  <c r="G13" i="3"/>
  <c r="L13" i="3"/>
  <c r="K13" i="3" s="1"/>
  <c r="P13" i="3"/>
  <c r="Q13" i="3"/>
  <c r="G14" i="3"/>
  <c r="F14" i="3"/>
  <c r="L14" i="3"/>
  <c r="K14" i="3"/>
  <c r="Q14" i="3"/>
  <c r="P14" i="3"/>
  <c r="F15" i="3"/>
  <c r="G15" i="3"/>
  <c r="L15" i="3"/>
  <c r="K15" i="3" s="1"/>
  <c r="P15" i="3"/>
  <c r="Q15" i="3"/>
  <c r="G16" i="3"/>
  <c r="F16" i="3"/>
  <c r="L16" i="3"/>
  <c r="K16" i="3"/>
  <c r="Q16" i="3"/>
  <c r="P16" i="3"/>
  <c r="F17" i="3"/>
  <c r="G17" i="3"/>
  <c r="L17" i="3"/>
  <c r="K17" i="3" s="1"/>
  <c r="P17" i="3"/>
  <c r="Q17" i="3"/>
  <c r="G18" i="3"/>
  <c r="F18" i="3"/>
  <c r="L18" i="3"/>
  <c r="K18" i="3"/>
  <c r="Q18" i="3"/>
  <c r="P18" i="3"/>
  <c r="F19" i="3"/>
  <c r="G19" i="3"/>
  <c r="L19" i="3"/>
  <c r="K19" i="3" s="1"/>
  <c r="P19" i="3"/>
  <c r="Q19" i="3"/>
  <c r="G20" i="3"/>
  <c r="F20" i="3"/>
  <c r="L20" i="3"/>
  <c r="K20" i="3"/>
  <c r="Q20" i="3"/>
  <c r="P20" i="3"/>
  <c r="F21" i="3"/>
  <c r="G21" i="3"/>
  <c r="L21" i="3"/>
  <c r="K21" i="3" s="1"/>
  <c r="P21" i="3"/>
  <c r="Q21" i="3"/>
  <c r="G22" i="3"/>
  <c r="F22" i="3"/>
  <c r="L22" i="3"/>
  <c r="K22" i="3"/>
  <c r="Q22" i="3"/>
  <c r="P22" i="3"/>
  <c r="F23" i="3"/>
  <c r="G23" i="3"/>
  <c r="L23" i="3"/>
  <c r="K23" i="3" s="1"/>
  <c r="P23" i="3"/>
  <c r="Q23" i="3"/>
  <c r="G24" i="3"/>
  <c r="F24" i="3"/>
  <c r="L24" i="3"/>
  <c r="K24" i="3"/>
  <c r="Q24" i="3"/>
  <c r="P24" i="3"/>
  <c r="F25" i="3"/>
  <c r="G25" i="3"/>
  <c r="L25" i="3"/>
  <c r="K25" i="3" s="1"/>
  <c r="P25" i="3"/>
  <c r="Q25" i="3"/>
  <c r="G26" i="3"/>
  <c r="F26" i="3"/>
  <c r="L26" i="3"/>
  <c r="K26" i="3"/>
  <c r="Q26" i="3"/>
  <c r="P26" i="3"/>
  <c r="F28" i="3"/>
  <c r="G28" i="3"/>
  <c r="L28" i="3"/>
  <c r="K28" i="3" s="1"/>
  <c r="P28" i="3"/>
  <c r="Q28" i="3"/>
  <c r="G29" i="3"/>
  <c r="F29" i="3"/>
  <c r="L29" i="3"/>
  <c r="K29" i="3"/>
  <c r="Q29" i="3"/>
  <c r="P29" i="3"/>
  <c r="F30" i="3"/>
  <c r="G30" i="3"/>
  <c r="L30" i="3"/>
  <c r="K30" i="3" s="1"/>
  <c r="P30" i="3"/>
  <c r="Q30" i="3"/>
  <c r="G31" i="3"/>
  <c r="F31" i="3"/>
  <c r="L31" i="3"/>
  <c r="K31" i="3"/>
  <c r="Q31" i="3"/>
  <c r="P31" i="3"/>
  <c r="F32" i="3"/>
  <c r="G32" i="3"/>
  <c r="L32" i="3"/>
  <c r="Q32" i="3"/>
  <c r="P32" i="3" s="1"/>
  <c r="G33" i="3"/>
  <c r="F33" i="3" s="1"/>
  <c r="K33" i="3"/>
  <c r="L33" i="3"/>
  <c r="Q33" i="3"/>
  <c r="P33" i="3" s="1"/>
  <c r="F34" i="3"/>
  <c r="G34" i="3"/>
  <c r="L34" i="3"/>
  <c r="P34" i="3"/>
  <c r="Q34" i="3"/>
  <c r="G35" i="3"/>
  <c r="G80" i="3" s="1"/>
  <c r="B21" i="9" s="1"/>
  <c r="L35" i="3"/>
  <c r="K35" i="3" s="1"/>
  <c r="Q35" i="3"/>
  <c r="P35" i="3"/>
  <c r="G36" i="3"/>
  <c r="F36" i="3"/>
  <c r="L36" i="3"/>
  <c r="K36" i="3" s="1"/>
  <c r="P36" i="3"/>
  <c r="Q36" i="3"/>
  <c r="G37" i="3"/>
  <c r="F37" i="3" s="1"/>
  <c r="L37" i="3"/>
  <c r="K37" i="3"/>
  <c r="Q37" i="3"/>
  <c r="P37" i="3"/>
  <c r="G38" i="3"/>
  <c r="F38" i="3"/>
  <c r="L38" i="3"/>
  <c r="K38" i="3" s="1"/>
  <c r="P38" i="3"/>
  <c r="Q38" i="3"/>
  <c r="L39" i="3"/>
  <c r="K39" i="3" s="1"/>
  <c r="Q39" i="3"/>
  <c r="P39" i="3"/>
  <c r="L40" i="3"/>
  <c r="K40" i="3"/>
  <c r="Q40" i="3"/>
  <c r="P40" i="3"/>
  <c r="L41" i="3"/>
  <c r="K41" i="3" s="1"/>
  <c r="P41" i="3"/>
  <c r="Q41" i="3"/>
  <c r="L42" i="3"/>
  <c r="K42" i="3" s="1"/>
  <c r="Q42" i="3"/>
  <c r="P42" i="3"/>
  <c r="G44" i="3"/>
  <c r="F44" i="3"/>
  <c r="L44" i="3"/>
  <c r="K44" i="3"/>
  <c r="Q44" i="3"/>
  <c r="P44" i="3" s="1"/>
  <c r="F45" i="3"/>
  <c r="G45" i="3"/>
  <c r="L45" i="3"/>
  <c r="K45" i="3" s="1"/>
  <c r="Q45" i="3"/>
  <c r="P45" i="3"/>
  <c r="G46" i="3"/>
  <c r="F46" i="3"/>
  <c r="L46" i="3"/>
  <c r="K46" i="3"/>
  <c r="Q46" i="3"/>
  <c r="P46" i="3" s="1"/>
  <c r="F47" i="3"/>
  <c r="G47" i="3"/>
  <c r="L47" i="3"/>
  <c r="K47" i="3" s="1"/>
  <c r="Q47" i="3"/>
  <c r="P47" i="3"/>
  <c r="G48" i="3"/>
  <c r="F48" i="3"/>
  <c r="L48" i="3"/>
  <c r="K48" i="3"/>
  <c r="Q48" i="3"/>
  <c r="P48" i="3" s="1"/>
  <c r="F49" i="3"/>
  <c r="G49" i="3"/>
  <c r="L49" i="3"/>
  <c r="K49" i="3" s="1"/>
  <c r="Q49" i="3"/>
  <c r="P49" i="3"/>
  <c r="G50" i="3"/>
  <c r="F50" i="3"/>
  <c r="L50" i="3"/>
  <c r="K50" i="3" s="1"/>
  <c r="Q50" i="3"/>
  <c r="P50" i="3" s="1"/>
  <c r="F51" i="3"/>
  <c r="G51" i="3"/>
  <c r="L51" i="3"/>
  <c r="K51" i="3" s="1"/>
  <c r="Q51" i="3"/>
  <c r="P51" i="3"/>
  <c r="G52" i="3"/>
  <c r="F52" i="3"/>
  <c r="L52" i="3"/>
  <c r="K52" i="3" s="1"/>
  <c r="Q52" i="3"/>
  <c r="P52" i="3" s="1"/>
  <c r="F53" i="3"/>
  <c r="G53" i="3"/>
  <c r="L53" i="3"/>
  <c r="K53" i="3" s="1"/>
  <c r="Q53" i="3"/>
  <c r="P53" i="3"/>
  <c r="G54" i="3"/>
  <c r="F54" i="3"/>
  <c r="L54" i="3"/>
  <c r="K54" i="3" s="1"/>
  <c r="Q54" i="3"/>
  <c r="P54" i="3" s="1"/>
  <c r="F55" i="3"/>
  <c r="G55" i="3"/>
  <c r="L55" i="3"/>
  <c r="K55" i="3" s="1"/>
  <c r="Q55" i="3"/>
  <c r="P55" i="3"/>
  <c r="G56" i="3"/>
  <c r="F56" i="3"/>
  <c r="L56" i="3"/>
  <c r="K56" i="3" s="1"/>
  <c r="Q56" i="3"/>
  <c r="P56" i="3" s="1"/>
  <c r="K57" i="3"/>
  <c r="L57" i="3"/>
  <c r="Q57" i="3"/>
  <c r="P57" i="3" s="1"/>
  <c r="G59" i="3"/>
  <c r="F59" i="3"/>
  <c r="L59" i="3"/>
  <c r="K59" i="3"/>
  <c r="Q59" i="3"/>
  <c r="P59" i="3" s="1"/>
  <c r="G60" i="3"/>
  <c r="F60" i="3" s="1"/>
  <c r="K60" i="3"/>
  <c r="L60" i="3"/>
  <c r="Q60" i="3"/>
  <c r="P60" i="3" s="1"/>
  <c r="G61" i="3"/>
  <c r="F61" i="3"/>
  <c r="L61" i="3"/>
  <c r="K61" i="3"/>
  <c r="Q61" i="3"/>
  <c r="P61" i="3" s="1"/>
  <c r="G62" i="3"/>
  <c r="F62" i="3" s="1"/>
  <c r="K62" i="3"/>
  <c r="L62" i="3"/>
  <c r="Q62" i="3"/>
  <c r="P62" i="3" s="1"/>
  <c r="G63" i="3"/>
  <c r="F63" i="3"/>
  <c r="L63" i="3"/>
  <c r="K63" i="3"/>
  <c r="Q63" i="3"/>
  <c r="P63" i="3" s="1"/>
  <c r="G64" i="3"/>
  <c r="F64" i="3" s="1"/>
  <c r="K64" i="3"/>
  <c r="L64" i="3"/>
  <c r="Q64" i="3"/>
  <c r="P64" i="3" s="1"/>
  <c r="G65" i="3"/>
  <c r="F65" i="3"/>
  <c r="L65" i="3"/>
  <c r="K65" i="3"/>
  <c r="Q65" i="3"/>
  <c r="P65" i="3" s="1"/>
  <c r="G66" i="3"/>
  <c r="F66" i="3" s="1"/>
  <c r="K66" i="3"/>
  <c r="L66" i="3"/>
  <c r="Q66" i="3"/>
  <c r="P66" i="3" s="1"/>
  <c r="L67" i="3"/>
  <c r="K67" i="3"/>
  <c r="Q67" i="3"/>
  <c r="P67" i="3"/>
  <c r="L68" i="3"/>
  <c r="K68" i="3" s="1"/>
  <c r="Q68" i="3"/>
  <c r="P68" i="3" s="1"/>
  <c r="F70" i="3"/>
  <c r="G70" i="3"/>
  <c r="L70" i="3"/>
  <c r="K70" i="3" s="1"/>
  <c r="Q70" i="3"/>
  <c r="P70" i="3"/>
  <c r="G71" i="3"/>
  <c r="F71" i="3"/>
  <c r="L71" i="3"/>
  <c r="K71" i="3" s="1"/>
  <c r="Q71" i="3"/>
  <c r="P71" i="3" s="1"/>
  <c r="F72" i="3"/>
  <c r="G72" i="3"/>
  <c r="L72" i="3"/>
  <c r="K72" i="3" s="1"/>
  <c r="Q72" i="3"/>
  <c r="P72" i="3"/>
  <c r="G73" i="3"/>
  <c r="F73" i="3"/>
  <c r="L73" i="3"/>
  <c r="K73" i="3" s="1"/>
  <c r="Q73" i="3"/>
  <c r="P73" i="3" s="1"/>
  <c r="K74" i="3"/>
  <c r="L74" i="3"/>
  <c r="Q74" i="3"/>
  <c r="P74" i="3" s="1"/>
  <c r="G76" i="3"/>
  <c r="F76" i="3"/>
  <c r="L76" i="3"/>
  <c r="K76" i="3"/>
  <c r="Q76" i="3"/>
  <c r="P76" i="3" s="1"/>
  <c r="G77" i="3"/>
  <c r="F77" i="3"/>
  <c r="K77" i="3"/>
  <c r="L77" i="3"/>
  <c r="Q77" i="3"/>
  <c r="P77" i="3" s="1"/>
  <c r="G78" i="3"/>
  <c r="F78" i="3"/>
  <c r="L78" i="3"/>
  <c r="K78" i="3"/>
  <c r="Q78" i="3"/>
  <c r="P78" i="3" s="1"/>
  <c r="G79" i="3"/>
  <c r="F79" i="3"/>
  <c r="K79" i="3"/>
  <c r="L79" i="3"/>
  <c r="Q79" i="3"/>
  <c r="P79" i="3" s="1"/>
  <c r="E80" i="3"/>
  <c r="H80" i="3"/>
  <c r="J80" i="3"/>
  <c r="D22" i="9" s="1"/>
  <c r="M80" i="3"/>
  <c r="O80" i="3"/>
  <c r="R80" i="3"/>
  <c r="F11" i="7"/>
  <c r="E11" i="7" s="1"/>
  <c r="J11" i="7"/>
  <c r="K11" i="7"/>
  <c r="K33" i="7" s="1"/>
  <c r="P11" i="7"/>
  <c r="O11" i="7" s="1"/>
  <c r="E12" i="7"/>
  <c r="F12" i="7"/>
  <c r="K12" i="7"/>
  <c r="J12" i="7"/>
  <c r="O12" i="7"/>
  <c r="P12" i="7"/>
  <c r="F13" i="7"/>
  <c r="E13" i="7" s="1"/>
  <c r="K13" i="7"/>
  <c r="J13" i="7" s="1"/>
  <c r="P13" i="7"/>
  <c r="P33" i="7" s="1"/>
  <c r="E14" i="7"/>
  <c r="F14" i="7"/>
  <c r="K14" i="7"/>
  <c r="J14" i="7"/>
  <c r="O14" i="7"/>
  <c r="P14" i="7"/>
  <c r="F15" i="7"/>
  <c r="E15" i="7" s="1"/>
  <c r="K15" i="7"/>
  <c r="J15" i="7" s="1"/>
  <c r="P15" i="7"/>
  <c r="O15" i="7" s="1"/>
  <c r="E16" i="7"/>
  <c r="F16" i="7"/>
  <c r="K16" i="7"/>
  <c r="J16" i="7"/>
  <c r="O16" i="7"/>
  <c r="P16" i="7"/>
  <c r="F17" i="7"/>
  <c r="E17" i="7" s="1"/>
  <c r="K17" i="7"/>
  <c r="J17" i="7" s="1"/>
  <c r="P17" i="7"/>
  <c r="O17" i="7" s="1"/>
  <c r="E18" i="7"/>
  <c r="F18" i="7"/>
  <c r="K18" i="7"/>
  <c r="J18" i="7"/>
  <c r="O18" i="7"/>
  <c r="P18" i="7"/>
  <c r="F19" i="7"/>
  <c r="E19" i="7" s="1"/>
  <c r="K19" i="7"/>
  <c r="J19" i="7" s="1"/>
  <c r="P19" i="7"/>
  <c r="O19" i="7" s="1"/>
  <c r="E20" i="7"/>
  <c r="F20" i="7"/>
  <c r="K20" i="7"/>
  <c r="J20" i="7"/>
  <c r="O20" i="7"/>
  <c r="P20" i="7"/>
  <c r="F21" i="7"/>
  <c r="E21" i="7" s="1"/>
  <c r="K21" i="7"/>
  <c r="J21" i="7" s="1"/>
  <c r="P21" i="7"/>
  <c r="O21" i="7" s="1"/>
  <c r="E22" i="7"/>
  <c r="F22" i="7"/>
  <c r="K22" i="7"/>
  <c r="J22" i="7"/>
  <c r="P22" i="7"/>
  <c r="O22" i="7" s="1"/>
  <c r="F23" i="7"/>
  <c r="E23" i="7" s="1"/>
  <c r="K23" i="7"/>
  <c r="J23" i="7" s="1"/>
  <c r="P23" i="7"/>
  <c r="O23" i="7" s="1"/>
  <c r="E24" i="7"/>
  <c r="F24" i="7"/>
  <c r="K24" i="7"/>
  <c r="J24" i="7"/>
  <c r="P24" i="7"/>
  <c r="O24" i="7" s="1"/>
  <c r="F25" i="7"/>
  <c r="E25" i="7" s="1"/>
  <c r="K25" i="7"/>
  <c r="J25" i="7" s="1"/>
  <c r="P25" i="7"/>
  <c r="O25" i="7" s="1"/>
  <c r="E26" i="7"/>
  <c r="F26" i="7"/>
  <c r="K26" i="7"/>
  <c r="J26" i="7"/>
  <c r="P26" i="7"/>
  <c r="O26" i="7" s="1"/>
  <c r="F27" i="7"/>
  <c r="E27" i="7" s="1"/>
  <c r="K27" i="7"/>
  <c r="J27" i="7" s="1"/>
  <c r="P27" i="7"/>
  <c r="O27" i="7" s="1"/>
  <c r="E28" i="7"/>
  <c r="F28" i="7"/>
  <c r="K28" i="7"/>
  <c r="J28" i="7"/>
  <c r="P28" i="7"/>
  <c r="O28" i="7" s="1"/>
  <c r="F29" i="7"/>
  <c r="E29" i="7" s="1"/>
  <c r="K29" i="7"/>
  <c r="J29" i="7" s="1"/>
  <c r="P29" i="7"/>
  <c r="O29" i="7" s="1"/>
  <c r="E30" i="7"/>
  <c r="F30" i="7"/>
  <c r="K30" i="7"/>
  <c r="J30" i="7"/>
  <c r="P30" i="7"/>
  <c r="O30" i="7" s="1"/>
  <c r="F31" i="7"/>
  <c r="E31" i="7" s="1"/>
  <c r="K31" i="7"/>
  <c r="J31" i="7" s="1"/>
  <c r="P31" i="7"/>
  <c r="O31" i="7" s="1"/>
  <c r="E32" i="7"/>
  <c r="F32" i="7"/>
  <c r="K32" i="7"/>
  <c r="J32" i="7"/>
  <c r="P32" i="7"/>
  <c r="O32" i="7" s="1"/>
  <c r="D33" i="7"/>
  <c r="G33" i="7"/>
  <c r="I33" i="7"/>
  <c r="L33" i="7"/>
  <c r="N33" i="7"/>
  <c r="Q33" i="7"/>
  <c r="E6" i="5"/>
  <c r="N6" i="5"/>
  <c r="P6" i="5"/>
  <c r="I12" i="5"/>
  <c r="H12" i="5"/>
  <c r="N12" i="5"/>
  <c r="M12" i="5" s="1"/>
  <c r="S12" i="5"/>
  <c r="R12" i="5" s="1"/>
  <c r="I13" i="5"/>
  <c r="H13" i="5" s="1"/>
  <c r="N13" i="5"/>
  <c r="M13" i="5" s="1"/>
  <c r="S13" i="5"/>
  <c r="R13" i="5" s="1"/>
  <c r="I14" i="5"/>
  <c r="H14" i="5" s="1"/>
  <c r="N14" i="5"/>
  <c r="M14" i="5"/>
  <c r="S14" i="5"/>
  <c r="R14" i="5" s="1"/>
  <c r="I15" i="5"/>
  <c r="H15" i="5" s="1"/>
  <c r="N15" i="5"/>
  <c r="M15" i="5" s="1"/>
  <c r="S15" i="5"/>
  <c r="R15" i="5"/>
  <c r="I17" i="5"/>
  <c r="H17" i="5" s="1"/>
  <c r="N17" i="5"/>
  <c r="M17" i="5"/>
  <c r="S17" i="5"/>
  <c r="R17" i="5" s="1"/>
  <c r="I18" i="5"/>
  <c r="N18" i="5"/>
  <c r="M18" i="5" s="1"/>
  <c r="S18" i="5"/>
  <c r="R18" i="5" s="1"/>
  <c r="I19" i="5"/>
  <c r="H19" i="5" s="1"/>
  <c r="N19" i="5"/>
  <c r="M19" i="5" s="1"/>
  <c r="S19" i="5"/>
  <c r="R19" i="5" s="1"/>
  <c r="I20" i="5"/>
  <c r="H20" i="5" s="1"/>
  <c r="N20" i="5"/>
  <c r="M20" i="5" s="1"/>
  <c r="S20" i="5"/>
  <c r="R20" i="5" s="1"/>
  <c r="I21" i="5"/>
  <c r="H21" i="5" s="1"/>
  <c r="N21" i="5"/>
  <c r="M21" i="5" s="1"/>
  <c r="S21" i="5"/>
  <c r="R21" i="5" s="1"/>
  <c r="I22" i="5"/>
  <c r="H22" i="5" s="1"/>
  <c r="N22" i="5"/>
  <c r="M22" i="5" s="1"/>
  <c r="S22" i="5"/>
  <c r="R22" i="5" s="1"/>
  <c r="I23" i="5"/>
  <c r="H23" i="5" s="1"/>
  <c r="N23" i="5"/>
  <c r="M23" i="5" s="1"/>
  <c r="S23" i="5"/>
  <c r="R23" i="5" s="1"/>
  <c r="I24" i="5"/>
  <c r="H24" i="5" s="1"/>
  <c r="N24" i="5"/>
  <c r="M24" i="5" s="1"/>
  <c r="S24" i="5"/>
  <c r="R24" i="5" s="1"/>
  <c r="I25" i="5"/>
  <c r="H25" i="5" s="1"/>
  <c r="N25" i="5"/>
  <c r="M25" i="5" s="1"/>
  <c r="S25" i="5"/>
  <c r="R25" i="5" s="1"/>
  <c r="I26" i="5"/>
  <c r="H26" i="5" s="1"/>
  <c r="N26" i="5"/>
  <c r="M26" i="5" s="1"/>
  <c r="S26" i="5"/>
  <c r="R26" i="5" s="1"/>
  <c r="I27" i="5"/>
  <c r="H27" i="5"/>
  <c r="N27" i="5"/>
  <c r="M27" i="5" s="1"/>
  <c r="S27" i="5"/>
  <c r="R27" i="5" s="1"/>
  <c r="I28" i="5"/>
  <c r="H28" i="5" s="1"/>
  <c r="N28" i="5"/>
  <c r="M28" i="5" s="1"/>
  <c r="S28" i="5"/>
  <c r="R28" i="5" s="1"/>
  <c r="I29" i="5"/>
  <c r="H29" i="5" s="1"/>
  <c r="S29" i="5"/>
  <c r="R29" i="5" s="1"/>
  <c r="I31" i="5"/>
  <c r="H31" i="5" s="1"/>
  <c r="N31" i="5"/>
  <c r="M31" i="5" s="1"/>
  <c r="S31" i="5"/>
  <c r="R31" i="5" s="1"/>
  <c r="I32" i="5"/>
  <c r="H32" i="5" s="1"/>
  <c r="N32" i="5"/>
  <c r="M32" i="5" s="1"/>
  <c r="S32" i="5"/>
  <c r="R32" i="5" s="1"/>
  <c r="I33" i="5"/>
  <c r="H33" i="5" s="1"/>
  <c r="N33" i="5"/>
  <c r="M33" i="5" s="1"/>
  <c r="S33" i="5"/>
  <c r="R33" i="5" s="1"/>
  <c r="I34" i="5"/>
  <c r="H34" i="5"/>
  <c r="N34" i="5"/>
  <c r="M34" i="5" s="1"/>
  <c r="S34" i="5"/>
  <c r="R34" i="5" s="1"/>
  <c r="I35" i="5"/>
  <c r="H35" i="5" s="1"/>
  <c r="N35" i="5"/>
  <c r="M35" i="5" s="1"/>
  <c r="S35" i="5"/>
  <c r="R35" i="5"/>
  <c r="I36" i="5"/>
  <c r="H36" i="5" s="1"/>
  <c r="N36" i="5"/>
  <c r="M36" i="5" s="1"/>
  <c r="S36" i="5"/>
  <c r="R36" i="5" s="1"/>
  <c r="I37" i="5"/>
  <c r="H37" i="5" s="1"/>
  <c r="N37" i="5"/>
  <c r="M37" i="5" s="1"/>
  <c r="S37" i="5"/>
  <c r="R37" i="5" s="1"/>
  <c r="I38" i="5"/>
  <c r="H38" i="5" s="1"/>
  <c r="N38" i="5"/>
  <c r="M38" i="5" s="1"/>
  <c r="S38" i="5"/>
  <c r="R38" i="5" s="1"/>
  <c r="I39" i="5"/>
  <c r="H39" i="5" s="1"/>
  <c r="N39" i="5"/>
  <c r="M39" i="5" s="1"/>
  <c r="S39" i="5"/>
  <c r="R39" i="5" s="1"/>
  <c r="I40" i="5"/>
  <c r="H40" i="5"/>
  <c r="N40" i="5"/>
  <c r="M40" i="5" s="1"/>
  <c r="S40" i="5"/>
  <c r="R40" i="5" s="1"/>
  <c r="I41" i="5"/>
  <c r="H41" i="5" s="1"/>
  <c r="N41" i="5"/>
  <c r="M41" i="5" s="1"/>
  <c r="S41" i="5"/>
  <c r="R41" i="5" s="1"/>
  <c r="I42" i="5"/>
  <c r="H42" i="5" s="1"/>
  <c r="N42" i="5"/>
  <c r="M42" i="5" s="1"/>
  <c r="S42" i="5"/>
  <c r="R42" i="5" s="1"/>
  <c r="I43" i="5"/>
  <c r="H43" i="5" s="1"/>
  <c r="N43" i="5"/>
  <c r="M43" i="5" s="1"/>
  <c r="S43" i="5"/>
  <c r="R43" i="5" s="1"/>
  <c r="I44" i="5"/>
  <c r="H44" i="5"/>
  <c r="N44" i="5"/>
  <c r="M44" i="5" s="1"/>
  <c r="S44" i="5"/>
  <c r="R44" i="5" s="1"/>
  <c r="I45" i="5"/>
  <c r="H45" i="5" s="1"/>
  <c r="N45" i="5"/>
  <c r="M45" i="5" s="1"/>
  <c r="S45" i="5"/>
  <c r="R45" i="5" s="1"/>
  <c r="I46" i="5"/>
  <c r="H46" i="5"/>
  <c r="N46" i="5"/>
  <c r="M46" i="5" s="1"/>
  <c r="S46" i="5"/>
  <c r="R46" i="5" s="1"/>
  <c r="I47" i="5"/>
  <c r="H47" i="5" s="1"/>
  <c r="N47" i="5"/>
  <c r="M47" i="5" s="1"/>
  <c r="S47" i="5"/>
  <c r="R47" i="5" s="1"/>
  <c r="I48" i="5"/>
  <c r="H48" i="5" s="1"/>
  <c r="N48" i="5"/>
  <c r="M48" i="5" s="1"/>
  <c r="S48" i="5"/>
  <c r="R48" i="5" s="1"/>
  <c r="I49" i="5"/>
  <c r="H49" i="5" s="1"/>
  <c r="N49" i="5"/>
  <c r="M49" i="5" s="1"/>
  <c r="S49" i="5"/>
  <c r="R49" i="5" s="1"/>
  <c r="I50" i="5"/>
  <c r="H50" i="5" s="1"/>
  <c r="N50" i="5"/>
  <c r="M50" i="5" s="1"/>
  <c r="S50" i="5"/>
  <c r="R50" i="5" s="1"/>
  <c r="I51" i="5"/>
  <c r="H51" i="5" s="1"/>
  <c r="N51" i="5"/>
  <c r="M51" i="5" s="1"/>
  <c r="S51" i="5"/>
  <c r="R51" i="5" s="1"/>
  <c r="I52" i="5"/>
  <c r="H52" i="5" s="1"/>
  <c r="N52" i="5"/>
  <c r="M52" i="5"/>
  <c r="S52" i="5"/>
  <c r="R52" i="5" s="1"/>
  <c r="I53" i="5"/>
  <c r="H53" i="5" s="1"/>
  <c r="N53" i="5"/>
  <c r="M53" i="5" s="1"/>
  <c r="S53" i="5"/>
  <c r="R53" i="5" s="1"/>
  <c r="I54" i="5"/>
  <c r="H54" i="5" s="1"/>
  <c r="N54" i="5"/>
  <c r="M54" i="5" s="1"/>
  <c r="S54" i="5"/>
  <c r="R54" i="5" s="1"/>
  <c r="I55" i="5"/>
  <c r="H55" i="5" s="1"/>
  <c r="N55" i="5"/>
  <c r="M55" i="5" s="1"/>
  <c r="S55" i="5"/>
  <c r="R55" i="5" s="1"/>
  <c r="I56" i="5"/>
  <c r="H56" i="5"/>
  <c r="N56" i="5"/>
  <c r="M56" i="5" s="1"/>
  <c r="S56" i="5"/>
  <c r="R56" i="5" s="1"/>
  <c r="I57" i="5"/>
  <c r="H57" i="5" s="1"/>
  <c r="N57" i="5"/>
  <c r="M57" i="5" s="1"/>
  <c r="S57" i="5"/>
  <c r="R57" i="5"/>
  <c r="G58" i="5"/>
  <c r="D29" i="9" s="1"/>
  <c r="J58" i="5"/>
  <c r="L58" i="5"/>
  <c r="D30" i="9" s="1"/>
  <c r="O58" i="5"/>
  <c r="Q58" i="5"/>
  <c r="D31" i="9" s="1"/>
  <c r="T58" i="5"/>
  <c r="C6" i="2"/>
  <c r="N6" i="2"/>
  <c r="G12" i="2"/>
  <c r="F12" i="2" s="1"/>
  <c r="L12" i="2"/>
  <c r="L34" i="2" s="1"/>
  <c r="B14" i="9" s="1"/>
  <c r="Q12" i="2"/>
  <c r="P12" i="2"/>
  <c r="G13" i="2"/>
  <c r="F13" i="2"/>
  <c r="L13" i="2"/>
  <c r="K13" i="2" s="1"/>
  <c r="P13" i="2"/>
  <c r="Q13" i="2"/>
  <c r="G14" i="2"/>
  <c r="G34" i="2" s="1"/>
  <c r="B13" i="9" s="1"/>
  <c r="L14" i="2"/>
  <c r="K14" i="2"/>
  <c r="Q14" i="2"/>
  <c r="P14" i="2"/>
  <c r="G15" i="2"/>
  <c r="F15" i="2"/>
  <c r="L15" i="2"/>
  <c r="K15" i="2" s="1"/>
  <c r="P15" i="2"/>
  <c r="Q15" i="2"/>
  <c r="G16" i="2"/>
  <c r="F16" i="2" s="1"/>
  <c r="L16" i="2"/>
  <c r="K16" i="2"/>
  <c r="Q16" i="2"/>
  <c r="P16" i="2"/>
  <c r="G17" i="2"/>
  <c r="F17" i="2"/>
  <c r="L17" i="2"/>
  <c r="K17" i="2" s="1"/>
  <c r="P17" i="2"/>
  <c r="Q17" i="2"/>
  <c r="G18" i="2"/>
  <c r="F18" i="2" s="1"/>
  <c r="L18" i="2"/>
  <c r="K18" i="2"/>
  <c r="Q18" i="2"/>
  <c r="P18" i="2"/>
  <c r="G19" i="2"/>
  <c r="F19" i="2"/>
  <c r="K19" i="2"/>
  <c r="L19" i="2"/>
  <c r="Q19" i="2"/>
  <c r="Q34" i="2" s="1"/>
  <c r="B15" i="9" s="1"/>
  <c r="G20" i="2"/>
  <c r="F20" i="2" s="1"/>
  <c r="L20" i="2"/>
  <c r="K20" i="2"/>
  <c r="Q20" i="2"/>
  <c r="P20" i="2"/>
  <c r="G21" i="2"/>
  <c r="F21" i="2"/>
  <c r="K21" i="2"/>
  <c r="L21" i="2"/>
  <c r="Q21" i="2"/>
  <c r="P21" i="2" s="1"/>
  <c r="G22" i="2"/>
  <c r="F22" i="2" s="1"/>
  <c r="L22" i="2"/>
  <c r="K22" i="2"/>
  <c r="Q22" i="2"/>
  <c r="P22" i="2"/>
  <c r="G23" i="2"/>
  <c r="F23" i="2"/>
  <c r="K23" i="2"/>
  <c r="L23" i="2"/>
  <c r="Q23" i="2"/>
  <c r="P23" i="2" s="1"/>
  <c r="G24" i="2"/>
  <c r="F24" i="2" s="1"/>
  <c r="L24" i="2"/>
  <c r="K24" i="2"/>
  <c r="Q24" i="2"/>
  <c r="P24" i="2"/>
  <c r="G25" i="2"/>
  <c r="F25" i="2"/>
  <c r="K25" i="2"/>
  <c r="L25" i="2"/>
  <c r="Q25" i="2"/>
  <c r="P25" i="2" s="1"/>
  <c r="G26" i="2"/>
  <c r="F26" i="2" s="1"/>
  <c r="L26" i="2"/>
  <c r="K26" i="2"/>
  <c r="Q26" i="2"/>
  <c r="P26" i="2"/>
  <c r="G27" i="2"/>
  <c r="F27" i="2"/>
  <c r="K27" i="2"/>
  <c r="L27" i="2"/>
  <c r="Q27" i="2"/>
  <c r="P27" i="2" s="1"/>
  <c r="G28" i="2"/>
  <c r="F28" i="2" s="1"/>
  <c r="L28" i="2"/>
  <c r="K28" i="2"/>
  <c r="Q28" i="2"/>
  <c r="P28" i="2"/>
  <c r="L29" i="2"/>
  <c r="K29" i="2"/>
  <c r="P29" i="2"/>
  <c r="Q29" i="2"/>
  <c r="L30" i="2"/>
  <c r="K30" i="2" s="1"/>
  <c r="Q30" i="2"/>
  <c r="P30" i="2" s="1"/>
  <c r="G31" i="2"/>
  <c r="K31" i="2"/>
  <c r="L31" i="2"/>
  <c r="Q31" i="2"/>
  <c r="P31" i="2"/>
  <c r="G32" i="2"/>
  <c r="F32" i="2" s="1"/>
  <c r="L32" i="2"/>
  <c r="K32" i="2"/>
  <c r="Q32" i="2"/>
  <c r="P32" i="2" s="1"/>
  <c r="F33" i="2"/>
  <c r="G33" i="2"/>
  <c r="K33" i="2"/>
  <c r="L33" i="2"/>
  <c r="Q33" i="2"/>
  <c r="P33" i="2"/>
  <c r="E34" i="2"/>
  <c r="D13" i="9" s="1"/>
  <c r="H34" i="2"/>
  <c r="J34" i="2"/>
  <c r="M34" i="2"/>
  <c r="O34" i="2"/>
  <c r="R34" i="2"/>
  <c r="E11" i="4"/>
  <c r="F11" i="4"/>
  <c r="K11" i="4"/>
  <c r="K38" i="4" s="1"/>
  <c r="O11" i="4"/>
  <c r="P11" i="4"/>
  <c r="F12" i="4"/>
  <c r="E12" i="4"/>
  <c r="K12" i="4"/>
  <c r="J12" i="4" s="1"/>
  <c r="P12" i="4"/>
  <c r="O12" i="4" s="1"/>
  <c r="E13" i="4"/>
  <c r="F13" i="4"/>
  <c r="K13" i="4"/>
  <c r="J13" i="4" s="1"/>
  <c r="O13" i="4"/>
  <c r="P13" i="4"/>
  <c r="F14" i="4"/>
  <c r="E14" i="4"/>
  <c r="K14" i="4"/>
  <c r="J14" i="4" s="1"/>
  <c r="P14" i="4"/>
  <c r="O14" i="4" s="1"/>
  <c r="E15" i="4"/>
  <c r="F15" i="4"/>
  <c r="K15" i="4"/>
  <c r="J15" i="4" s="1"/>
  <c r="O15" i="4"/>
  <c r="P15" i="4"/>
  <c r="F16" i="4"/>
  <c r="E16" i="4"/>
  <c r="K16" i="4"/>
  <c r="J16" i="4" s="1"/>
  <c r="P16" i="4"/>
  <c r="O16" i="4" s="1"/>
  <c r="E17" i="4"/>
  <c r="F17" i="4"/>
  <c r="K17" i="4"/>
  <c r="J17" i="4" s="1"/>
  <c r="O17" i="4"/>
  <c r="P17" i="4"/>
  <c r="F18" i="4"/>
  <c r="E18" i="4"/>
  <c r="K18" i="4"/>
  <c r="J18" i="4" s="1"/>
  <c r="P18" i="4"/>
  <c r="O18" i="4" s="1"/>
  <c r="E19" i="4"/>
  <c r="F19" i="4"/>
  <c r="K19" i="4"/>
  <c r="J19" i="4" s="1"/>
  <c r="O19" i="4"/>
  <c r="P19" i="4"/>
  <c r="F20" i="4"/>
  <c r="E20" i="4"/>
  <c r="K20" i="4"/>
  <c r="J20" i="4" s="1"/>
  <c r="P20" i="4"/>
  <c r="O20" i="4" s="1"/>
  <c r="E21" i="4"/>
  <c r="F21" i="4"/>
  <c r="K21" i="4"/>
  <c r="J21" i="4" s="1"/>
  <c r="O21" i="4"/>
  <c r="P21" i="4"/>
  <c r="F22" i="4"/>
  <c r="E22" i="4"/>
  <c r="K22" i="4"/>
  <c r="J22" i="4" s="1"/>
  <c r="P22" i="4"/>
  <c r="O22" i="4" s="1"/>
  <c r="E23" i="4"/>
  <c r="F23" i="4"/>
  <c r="K23" i="4"/>
  <c r="J23" i="4" s="1"/>
  <c r="O23" i="4"/>
  <c r="P23" i="4"/>
  <c r="F24" i="4"/>
  <c r="E24" i="4"/>
  <c r="K24" i="4"/>
  <c r="J24" i="4" s="1"/>
  <c r="P24" i="4"/>
  <c r="O24" i="4" s="1"/>
  <c r="E25" i="4"/>
  <c r="F25" i="4"/>
  <c r="K25" i="4"/>
  <c r="J25" i="4" s="1"/>
  <c r="O25" i="4"/>
  <c r="P25" i="4"/>
  <c r="F26" i="4"/>
  <c r="E26" i="4"/>
  <c r="K26" i="4"/>
  <c r="J26" i="4" s="1"/>
  <c r="P26" i="4"/>
  <c r="O26" i="4" s="1"/>
  <c r="E27" i="4"/>
  <c r="F27" i="4"/>
  <c r="K27" i="4"/>
  <c r="J27" i="4" s="1"/>
  <c r="O27" i="4"/>
  <c r="P27" i="4"/>
  <c r="F28" i="4"/>
  <c r="E28" i="4"/>
  <c r="K28" i="4"/>
  <c r="J28" i="4" s="1"/>
  <c r="P28" i="4"/>
  <c r="O28" i="4" s="1"/>
  <c r="E29" i="4"/>
  <c r="F29" i="4"/>
  <c r="K29" i="4"/>
  <c r="J29" i="4" s="1"/>
  <c r="O29" i="4"/>
  <c r="P29" i="4"/>
  <c r="F30" i="4"/>
  <c r="E30" i="4"/>
  <c r="K30" i="4"/>
  <c r="J30" i="4" s="1"/>
  <c r="P30" i="4"/>
  <c r="O30" i="4" s="1"/>
  <c r="E31" i="4"/>
  <c r="F31" i="4"/>
  <c r="K31" i="4"/>
  <c r="J31" i="4" s="1"/>
  <c r="O31" i="4"/>
  <c r="P31" i="4"/>
  <c r="F32" i="4"/>
  <c r="E32" i="4"/>
  <c r="K32" i="4"/>
  <c r="J32" i="4" s="1"/>
  <c r="P32" i="4"/>
  <c r="O32" i="4" s="1"/>
  <c r="E33" i="4"/>
  <c r="F33" i="4"/>
  <c r="F38" i="4" s="1"/>
  <c r="K33" i="4"/>
  <c r="J33" i="4" s="1"/>
  <c r="O33" i="4"/>
  <c r="P33" i="4"/>
  <c r="F34" i="4"/>
  <c r="E34" i="4"/>
  <c r="K34" i="4"/>
  <c r="J34" i="4" s="1"/>
  <c r="P34" i="4"/>
  <c r="O34" i="4" s="1"/>
  <c r="E35" i="4"/>
  <c r="F35" i="4"/>
  <c r="K35" i="4"/>
  <c r="J35" i="4" s="1"/>
  <c r="O35" i="4"/>
  <c r="P35" i="4"/>
  <c r="F36" i="4"/>
  <c r="E36" i="4"/>
  <c r="K36" i="4"/>
  <c r="J36" i="4" s="1"/>
  <c r="P36" i="4"/>
  <c r="O36" i="4" s="1"/>
  <c r="E37" i="4"/>
  <c r="F37" i="4"/>
  <c r="K37" i="4"/>
  <c r="J37" i="4" s="1"/>
  <c r="O37" i="4"/>
  <c r="P37" i="4"/>
  <c r="D38" i="4"/>
  <c r="G38" i="4"/>
  <c r="I38" i="4"/>
  <c r="L38" i="4"/>
  <c r="N38" i="4"/>
  <c r="P38" i="4"/>
  <c r="Q38" i="4"/>
  <c r="D14" i="9"/>
  <c r="D15" i="9"/>
  <c r="D21" i="9"/>
  <c r="D23" i="9"/>
  <c r="D37" i="9"/>
  <c r="B38" i="9"/>
  <c r="D39" i="9"/>
  <c r="D45" i="9"/>
  <c r="D46" i="9"/>
  <c r="D47" i="9"/>
  <c r="D48" i="9" s="1"/>
  <c r="E38" i="4"/>
  <c r="S39" i="6"/>
  <c r="B39" i="9" s="1"/>
  <c r="K23" i="8"/>
  <c r="B46" i="9"/>
  <c r="E12" i="8"/>
  <c r="S58" i="5" l="1"/>
  <c r="B31" i="9" s="1"/>
  <c r="B56" i="9" s="1"/>
  <c r="N58" i="5"/>
  <c r="B30" i="9" s="1"/>
  <c r="I58" i="5"/>
  <c r="B29" i="9" s="1"/>
  <c r="B54" i="9" s="1"/>
  <c r="D32" i="9"/>
  <c r="D40" i="9"/>
  <c r="D56" i="9"/>
  <c r="D55" i="9"/>
  <c r="D54" i="9"/>
  <c r="D16" i="9"/>
  <c r="B17" i="9" s="1"/>
  <c r="C37" i="2" s="1"/>
  <c r="B16" i="9"/>
  <c r="O38" i="4"/>
  <c r="M58" i="5"/>
  <c r="J33" i="7"/>
  <c r="R58" i="5"/>
  <c r="K80" i="3"/>
  <c r="E23" i="8"/>
  <c r="D24" i="9"/>
  <c r="B41" i="9"/>
  <c r="C42" i="6" s="1"/>
  <c r="J23" i="8"/>
  <c r="P80" i="3"/>
  <c r="R39" i="6"/>
  <c r="B48" i="9"/>
  <c r="B49" i="9" s="1"/>
  <c r="B25" i="8" s="1"/>
  <c r="F34" i="2"/>
  <c r="E33" i="7"/>
  <c r="M39" i="6"/>
  <c r="B40" i="9"/>
  <c r="H18" i="5"/>
  <c r="H58" i="5" s="1"/>
  <c r="K12" i="2"/>
  <c r="K34" i="2" s="1"/>
  <c r="J11" i="4"/>
  <c r="J38" i="4" s="1"/>
  <c r="F33" i="7"/>
  <c r="O13" i="7"/>
  <c r="O33" i="7" s="1"/>
  <c r="O14" i="8"/>
  <c r="O23" i="8" s="1"/>
  <c r="F35" i="3"/>
  <c r="F80" i="3" s="1"/>
  <c r="L80" i="3"/>
  <c r="B22" i="9" s="1"/>
  <c r="B24" i="9" s="1"/>
  <c r="P19" i="2"/>
  <c r="P34" i="2" s="1"/>
  <c r="F14" i="2"/>
  <c r="B32" i="9" l="1"/>
  <c r="B33" i="9" s="1"/>
  <c r="D60" i="5" s="1"/>
  <c r="D57" i="9"/>
  <c r="B55" i="9"/>
  <c r="B57" i="9" s="1"/>
  <c r="B25" i="9"/>
  <c r="C82" i="3" s="1"/>
  <c r="B58" i="9" l="1"/>
</calcChain>
</file>

<file path=xl/sharedStrings.xml><?xml version="1.0" encoding="utf-8"?>
<sst xmlns="http://schemas.openxmlformats.org/spreadsheetml/2006/main" count="1461" uniqueCount="859">
  <si>
    <t>SUBSECRETARÍA DE INTEGRACIÓN Y DESARROLLO DEL SECTOR SALUD</t>
  </si>
  <si>
    <t>DIRECCIÓN GENERAL DE CALIDAD Y EDUCACIÓN EN SALUD</t>
  </si>
  <si>
    <t>acreditación de establecimientos para la atención médica</t>
  </si>
  <si>
    <t>DATOS GENERALES DEL ESTABLECIMIENTO CATÁLOGO CLUES</t>
  </si>
  <si>
    <t>Entidad</t>
  </si>
  <si>
    <t>Jurisdicción Sanitaria / Delegación / Municipio</t>
  </si>
  <si>
    <t>Nombre del establecimiento</t>
  </si>
  <si>
    <t>Tipo del establecimiento: R=Rural, U=Urbana, CAAPS= Centro Avanzado de Atención Primaria a la Salud</t>
  </si>
  <si>
    <t>Tipología SINERHIAS</t>
  </si>
  <si>
    <t>Horario de atención de la unidad</t>
  </si>
  <si>
    <t>Domicilio</t>
  </si>
  <si>
    <t>Aviso de funcionamiento</t>
  </si>
  <si>
    <t>Nombre del director o esponsable del establecimiento</t>
  </si>
  <si>
    <t>El establecimiento se encuentra en zona indígena</t>
  </si>
  <si>
    <t>Nombre del coordinador del equipo evaluador</t>
  </si>
  <si>
    <t>Fecha de la visita</t>
  </si>
  <si>
    <t>&lt;</t>
  </si>
  <si>
    <t>INFRAESTRUCTURA FÍSICA/ SINERHIAS</t>
  </si>
  <si>
    <t>Número de baños para el personal</t>
  </si>
  <si>
    <t>Número de baños para pacientes</t>
  </si>
  <si>
    <t>Cuenta con almacén temporal de residuos peligrosos biológico infecciosos</t>
  </si>
  <si>
    <t>Cuenta con área de farmacia/guarda de medicamentos</t>
  </si>
  <si>
    <t>Cuenta con área de coordinación medica</t>
  </si>
  <si>
    <t>RECURSOS HUMANOS EN SALUD/SINERHIAS</t>
  </si>
  <si>
    <t xml:space="preserve">Total - Personal de recepción </t>
  </si>
  <si>
    <t>Total - Personal soporte técnico en informática</t>
  </si>
  <si>
    <t>EQUIPO MÉDICO</t>
  </si>
  <si>
    <t>Esfigmomanómetro (aneroide o electrónico)</t>
  </si>
  <si>
    <t>Estetoscopio biauricular</t>
  </si>
  <si>
    <t>Estuche de diagnóstico</t>
  </si>
  <si>
    <t>Equipo de electrocardiograma</t>
  </si>
  <si>
    <t>Equipo de cardiobioimpedancia</t>
  </si>
  <si>
    <t xml:space="preserve">Mesa de exploración general </t>
  </si>
  <si>
    <t>Refrigerador de farmacia</t>
  </si>
  <si>
    <t>Cuenta con refrigerador para guarda de reactivos y medicamentos enfermería</t>
  </si>
  <si>
    <t>Cuenta con refrigerador para guarda de alimentos talleres nutrición</t>
  </si>
  <si>
    <t>Medidor de glucosa</t>
  </si>
  <si>
    <t>Analizador automatizado de química sanguínea semiseca</t>
  </si>
  <si>
    <t>Fuente: Dirección General de Información en Salud- catálogo CLUES y Base de datos SINERHIAS</t>
  </si>
  <si>
    <t>GOBIERNO</t>
  </si>
  <si>
    <t>MGCS</t>
  </si>
  <si>
    <t>Normatividad aplicable</t>
  </si>
  <si>
    <t xml:space="preserve">Concepto </t>
  </si>
  <si>
    <t>Criterios a evaluar ESTRUCTURA</t>
  </si>
  <si>
    <t>Puntaje</t>
  </si>
  <si>
    <t>Alcanzado</t>
  </si>
  <si>
    <t>NA</t>
  </si>
  <si>
    <t>Esperado</t>
  </si>
  <si>
    <t>Criterios a evaluar PROCESO</t>
  </si>
  <si>
    <t>Criterios a evaluar DOCUMENTAL</t>
  </si>
  <si>
    <t>Evidencia Observacional</t>
  </si>
  <si>
    <t>Evidencia Documental</t>
  </si>
  <si>
    <t>El evaluador deberá revisar el proceso operativo relativo a:</t>
  </si>
  <si>
    <t>El evaluador deberá revisar el resultado relativo a:</t>
  </si>
  <si>
    <t>El artículo 15-B LFT; los artículos 79, 83, de la LGS, y los artículos 21,22, 24 y 25 del RLGS MPSAM. Lineamientos interculturales para el personal de los servicios de salud. Manual de implementación UNEME Enfermedades Crónicas. Manual de organización para la atención de pacientes en UNEME Enfermedades Crónicas.</t>
  </si>
  <si>
    <t>Verificar 1. Que se encuentre en el establecimiento, 2. Que porte uniforme y gafete de identificación correspondientes, 3. Que cumpla con el perfil de especialidad necesario y 4. Que exista la cantidad correspondiente a la plantilla de personal mínima o completa según el manual de implementación de UNEME EC.</t>
  </si>
  <si>
    <t>Planeación</t>
  </si>
  <si>
    <t>Verificar 1. Se encuentre en el establecimiento, 2. Porte uniforme y gafete de identificación correspondientes, y  3. Exista la cantidad correspondiente a la plantilla de personal mínima o completa según el manual de implementación de UNEME EC.</t>
  </si>
  <si>
    <t>El artículo 15-B LFT; los artículos 79, 83, de la LGS, y los artículos 21,22, 24 y 25 del RLGS MPSAM, NOM-009-SSA3-2013. Lineamientos interculturales para el personal de los servicios de salud. Manual de implementación UNEME Enfermedades Crónicas. Manual de organización para la atención de pacientes en UNEME Enfermedades Crónicas.</t>
  </si>
  <si>
    <t xml:space="preserve">Verificar: 1. Existencia en plantilla de personal, que corresponda el registro de entrada y salida con el horario en plantilla de personal. 2. Cumplir con las capacitaciones de los programas establecidos. </t>
  </si>
  <si>
    <t>Personal de soporte técnico en informática</t>
  </si>
  <si>
    <t>Verificar 1. Se cuente con un técnico informático, pudiendo ser que no se encuentre de planta, siendo apoyo por parte de la jurisdicción, y  2. Exista la cantidad correspondiente a la plantilla de personal mínima o completa según el manual de implementación de UNEME EC.</t>
  </si>
  <si>
    <t xml:space="preserve">Verificar: 1. Existencia en plantilla de personal. 2. Que cumpla con las capacitaciones para las actividades que realiza. </t>
  </si>
  <si>
    <t>Verificar que se cuente con : 1. Documentación probatoria (título y cédula profesional de licenciatura o carrera técnica).  2. Bitácora de asistencia para revisión preventiva y/o correctiva  de los equipos de cómputo.</t>
  </si>
  <si>
    <t>Manual de implementación UNEME Enfermedades Crónicas</t>
  </si>
  <si>
    <t>Normatividad para la atención interdisciplinaria del paciente con enfermedades Crónicas no Transmisibles.</t>
  </si>
  <si>
    <t>Verificar  que se  encuentren en el establecimiento los documentos normativos para la atención interdisciplinaria de pacientes con Enfermedades Crónicas No Transmisibles</t>
  </si>
  <si>
    <t>Verificar: 1. Existencia  ya sea física o  electrónica de al menos un ejemplar de cada uno. 2. Vigencia de las NOMs. 3. Identificación por parte del personal de salud.</t>
  </si>
  <si>
    <t>Verificar que se cuente con: NOM-015-SSA2-2010, Para la prevención, tratamiento y control de la diabetes mellitus. NOM-030-SSA2-2009, Para la prevención, tratamiento y control de la hipertensión arterial. NOM-037-SSA2-2012, Para la prevención, tratamiento y control de las dislipidemias. NOM-008-SSA3-2010, Para el tratamiento integral del sobrepeso y la obesidad. NOM-005-SSA3-2010, Que establece los requisitos mínimos de infraestructura y equipamiento de establecimientos para la atención médica de pacientes ambulatorios. NOM-087-ECOL-SSA1-2002, Protección ambiental - Salud ambiental - Residuos peligrosos biológico-infecciosos - Clasificación y especificaciones de manejo.</t>
  </si>
  <si>
    <t>Manuales</t>
  </si>
  <si>
    <t>Verificar que se encuentran en el establecimiento los Manuales necesarios para la organización, implementación y procedimientos para la atención de pacientes en UNEME Enfermedades Crónicas.</t>
  </si>
  <si>
    <t>Verificar: 1. Existencia  física o  electrónica de al menos un ejemplar de cada uno. 2. Identificación y aplicación por parte del personal de salud.</t>
  </si>
  <si>
    <t xml:space="preserve">Verificar que se cuente con: 1. Manual de organización para la atención de paciente en UNEME Enfermedades Crónicas. 2. Manual de procedimientos para la atención de paciente en UNEME Enfermedades Crónicas. 3. Manual de implementación UNEME Enfermedades Crónicas. 4. Tríptico informativo UNEME EC. </t>
  </si>
  <si>
    <t>Protocolos de atención</t>
  </si>
  <si>
    <t>Verificar que se encuentran en el establecimiento los Protocolos para la atención de pacientes en UNEME Enfermedades Crónicas.</t>
  </si>
  <si>
    <t>Verificar que se cuente con : 1. Protocolos clínicos para el diagnóstico y tratamiento de la obesidad, dislipidemias, diabetes e hipertensión arterial sistémica. 2. Protocolos para la atención de pacientes con enfermedades crónicas por área de atención (enfermería, nutrición, psicología, intervención comunitaria y prescripción de actividad física). 3. Guía de alimentos para la población mexicana. 4. Guía para pacientes de actividad física, cómo mantener bajo el colesterol, diabetes, hipertensión arterial.</t>
  </si>
  <si>
    <t>Manual de Organización para la atención de pacientes UNEME EC, numeral 6 El Diagnóstico comunitario orientado a ECNT, del Protocolo de Atención Comunitaria.</t>
  </si>
  <si>
    <t>Diagnóstico comunitario</t>
  </si>
  <si>
    <t>Verificar que se  cuenta con el diagnóstico comunitario.</t>
  </si>
  <si>
    <t>Verificar: 1. Actualización Anual.  2. Conocimiento por parte del personal.</t>
  </si>
  <si>
    <t>Verificar que se cuente con los registros documentales de las mejoras planteadas con base en el diagnóstico.</t>
  </si>
  <si>
    <t xml:space="preserve">Responsabilidad social </t>
  </si>
  <si>
    <t xml:space="preserve">Numeral 6. Manejo de Residuos Peligrosos Biológico Infecciosos, 6.7 Programa de Contingencias de la NOM-087-SEMARNAT-SSA1-2002, Artículo 8 del Reglamento en materia de RPBI de la Ley General del Equilibrio Ecológico y la Protección al Ambiente. </t>
  </si>
  <si>
    <t>Control de los Residuos Peligrosos Biológico-Infecciosos (R.P.B.I.)</t>
  </si>
  <si>
    <t>Verificar la existencia de un programa de capacitación del Manejo de residuos peligrosos biológico-infecciosos que incluya a todo el personal.</t>
  </si>
  <si>
    <t xml:space="preserve">Verificar que se lleve a cabo el proceso de manejo de residuos peligrosos o biológico- infecciosos. </t>
  </si>
  <si>
    <t>Verificar: 1. Registro y autorización por SEMARNAT, o contrato de prestación de servicio 2. Responsable. 3. Documento de registro del programa de contingencias, 4. Bitácora de recolección con periodicidad de la misma; 5. Revisión de manifiestos y revisión de contrato de prestación de servicios de recolección; 6. En caso de que el establecimiento incinere o entierre residuos deberá presentar la autorización correspondiente por SEMARNAT.</t>
  </si>
  <si>
    <t>Lineamientos de trato intercultural DGPLADES 2015.</t>
  </si>
  <si>
    <t>Interculturalidad</t>
  </si>
  <si>
    <t>Verificar que existan recursos humanos con competencia de Interculturalidad y Género.</t>
  </si>
  <si>
    <t>Verificar la existencia de al menos una persona del equipo de salud con conocimiento bilingüe si más del 40% de la población local habla una lengua diferente al español, pudiendo ser que no se encuentre de planta, siendo apoyo por parte de la jurisdicción.</t>
  </si>
  <si>
    <t>Verificar que cuente con constancia de capacitación en interculturalidad y/o género de mínimo 8 hrs. presencial y/o vía internet expedido por alguna dependencia competente.</t>
  </si>
  <si>
    <t>Desarrollo y Satisfacción del Personal</t>
  </si>
  <si>
    <t>Lineamientos interculturales para el personal de los servicios de salud DGPLADES 2015.</t>
  </si>
  <si>
    <t>Verificar la existencia de los lineamientos de trato intercultural.</t>
  </si>
  <si>
    <t>Verificar  la presencia de cartel con los lineamientos de interculturalidad.</t>
  </si>
  <si>
    <t>Verificar evidencia de los mecanismos de difusión y conocimiento al personal de salud de la unidad de los lineamientos de interculturalidad.</t>
  </si>
  <si>
    <t xml:space="preserve">Satisfacción del personal </t>
  </si>
  <si>
    <t xml:space="preserve"> NOM-035-SSA3-2012, En materia de información en salud.</t>
  </si>
  <si>
    <t>Registro de Sistema de Información</t>
  </si>
  <si>
    <t>Verificar que el establecimiento esta dado de alta en: SIS, Padrón de profesionales y SINERHIAS.</t>
  </si>
  <si>
    <t>Verificar que el establecimiento cuenta con el registro de datos  ante los sistemas oficiales de Información: SIS, Padrón de profesionales y SINERHIAS.</t>
  </si>
  <si>
    <t xml:space="preserve">Presentar reporte de la información con el corte al semestre en impreso de SIS. verificar que la información esté actualizada con base en las condiciones actuales del establecimiento esto es responsabilidad de la jurisdicción sanitaria. </t>
  </si>
  <si>
    <t xml:space="preserve">Información </t>
  </si>
  <si>
    <t>Artículos 47 y 200 BIS de la LGS, numeral 5 Generalidades, 5.1 de la NOM-005-SSA3-2010.</t>
  </si>
  <si>
    <t xml:space="preserve">Verificar que cuente con aviso de funcionamiento . </t>
  </si>
  <si>
    <t>Verificar 1. Existencia, 2. Se conserve en buen estado 3. En lugar visible dentro del establecimiento.</t>
  </si>
  <si>
    <t xml:space="preserve">Mejora de procesos </t>
  </si>
  <si>
    <t>Manual de Procedimientos para la referencia y contra referencia de pacientes 2000. Manual de Implementación UNEME Enfermedades Crónicas.</t>
  </si>
  <si>
    <t>Sistema de referencia y contrarreferencia</t>
  </si>
  <si>
    <t>Verificar 1. Se cuenta con lineamientos  para la referencia y contrarreferencia de pacientes.</t>
  </si>
  <si>
    <t>Verificar existencia, conocimiento y aplicación.</t>
  </si>
  <si>
    <t>Verificar existencia de Directorio de la Red de Prestadores de Servicios</t>
  </si>
  <si>
    <t xml:space="preserve">El cumplimiento de85% de  la contrarreferencia. </t>
  </si>
  <si>
    <t>Verificar: 1. Existencia de sistema de registro y control de las referencias/contrarreferencias. 2. Uso del documento de referencia/contrarreferencia oficial debidamente requisitado.</t>
  </si>
  <si>
    <t>El 100 % de cumplimiento de seguimiento.</t>
  </si>
  <si>
    <t>Verificar existencia de sistema de registro, control y cumplimiento del seguimiento.</t>
  </si>
  <si>
    <t>Lineamiento COCASEP.</t>
  </si>
  <si>
    <t>COCASEP</t>
  </si>
  <si>
    <t>Verificar integración a reuniones y contar con minutas de las sesiones del COCASEP.</t>
  </si>
  <si>
    <t>Verificar: 1. Que en las minutas se plasme la información relacionada con la UNEME, 2. Que existan acuerdos y seguimientos y 3. Que se encuentre firmado por el responsable de la UNEME.</t>
  </si>
  <si>
    <t>Verificar que se cuente con copias de las minutas del COCASEP.</t>
  </si>
  <si>
    <t>Liderazgo</t>
  </si>
  <si>
    <t>NOM-004-SSA3-2012 Expediente Clínico</t>
  </si>
  <si>
    <t>Verificar existencia del Comité de revisión de expediente clínico</t>
  </si>
  <si>
    <t>Revisar análisis de casos de acuerdo a diagnóstico</t>
  </si>
  <si>
    <t>Verificar registros:   1.  Acta de constitución,  2. Minutas, 3.  Seguimiento de acuerdos</t>
  </si>
  <si>
    <t xml:space="preserve">RESULTADO </t>
  </si>
  <si>
    <t>CONSULTA EXTERNA</t>
  </si>
  <si>
    <t>El evaluador deberá revisar lo relativo a:</t>
  </si>
  <si>
    <t>NOM-003-SEGOB-2011, Numeral 5 Obligaciones del patrón, 5.8 y Capítulo 11, 11.1 al 11.5 de la NOM-002-STPS-2010 y NOM-005-SSA3-2010, Que establece los requisitos mínimos de infraestructura y equipamiento de establecimientos para la atención médica de pacientes ambulatorios. Reglamento de la Ley General para el Control de Tabaco Artículo 53.</t>
  </si>
  <si>
    <t>Señalización del área</t>
  </si>
  <si>
    <t xml:space="preserve">Verificar: 1. Existencia de señalización informativa, de emergencia  para protección civil,  2. Existencia del programa de capacitación anual en prevención de incendios y atención de emergencias, 3. Rótulo de identificación del área y de no fumar. </t>
  </si>
  <si>
    <t xml:space="preserve">Verificar: 1. Que las señales y avisos sobre protección civil se encuentren en lugar visible a los usuarios, 2. El personal conozca el procedimiento para prevenir incendios y manejar emergencias en caso de desastre, 3. Existencia y delimitación del punto de reunión,4. Horario de atención, 5. Ubicar equipos para la respuesta a emergencias, e instalaciones o servicios de atención en caso de desastre, 6. Verificar que las rutas de evacuación se encuentren libres de obstáculos que impidan la circulación de los trabajadores y demás ocupantes. </t>
  </si>
  <si>
    <t xml:space="preserve">Verificar: 1. Constancia de capacitación teórico práctico del curso de prevención de incendios y manejo de emergencias, 2. Registro de simulacros, 3. Difusión del programa de protección civil. 4. Reconocimiento a espacio libre de humo de tabaco. </t>
  </si>
  <si>
    <t>Numeral 5 Generalidades, 5.3.y 5.6. de la NOM 005-SSA3-2010 y NOM-030-SSA3-2013</t>
  </si>
  <si>
    <t>Verificar que cuente con: 1. Facilidades arquitectónicas para efectuar las actividades propias del establecimiento,  2. Un área de recepción compartida para las salas de detección y evaluación diagnóstica, sin ventanillas que limiten el contacto visual con las mujeres,  3.  Que los espacios estén provistos de iluminación suficiente, ya sea natural o artificial, adecuada a la naturaleza del trabajo, 4. Ventilación adecuada para la renovación continua del aire y para evitar el calor excesivo, condensación del vapor y polvo, 5. Limpieza, 6. Condiciones de pintura sin zonas de oxidación, 7. Que no exista humedad, cuarteaduras, orificios en plafones y paredes, ni fugas de agua.</t>
  </si>
  <si>
    <t>Verificar existencia de: 1. Bitácora de limpieza y aseo del área (firmada por turno y por supervisor o jefe del servicio). 2. Bitácora de mantenimiento preventivo-correctivo de la infraestructura.</t>
  </si>
  <si>
    <t>Título, Establecimientos, Capítulo I, Disposiciones comunes RIS 102 Fracción V y el numeral 5. Obligaciones del patrón, 5.10 y 5.11 de  la  NOM-025-STPS-2008.</t>
  </si>
  <si>
    <t>Iluminación y ventilación  de la unidad medica</t>
  </si>
  <si>
    <t xml:space="preserve">Verificar que se asegure el suministro de Iluminación y ventilación adecuadas.  </t>
  </si>
  <si>
    <t>Verificar que los espacios estén provistos de iluminación suficiente, ya sea natural o artificial, así como de ventilación adecuada para evitar el calor excesivo, la condensación del vapor y el polvo,  adecuada a la naturaleza del trabajo.</t>
  </si>
  <si>
    <t>Revisar el programa y registro del mantenimiento para las luminarias del centro de trabajo.</t>
  </si>
  <si>
    <t>El numeral 5. Generalidades, 5.7 y 6. Especificaciones:  6.1.3.2  de la NOM 005-SSA3-2010.</t>
  </si>
  <si>
    <t>Recursos energéticos de la unidad medica</t>
  </si>
  <si>
    <t>Verificar que se asegure el suministro de los recursos energéticos y de consumo indispensables para el funcionamiento del establecimiento de atención médica.</t>
  </si>
  <si>
    <t>Observar que los contactos estén apropiadamente distribuidos y en número suficiente para los equipos instalados. Todos los contactos deben estar eléctricamente polarizados y aterrizados, no se deberán utilizar extensiones eléctricas o contactos múltiples en un solo contacto.</t>
  </si>
  <si>
    <t>Revisar bitácora de mantenimiento.</t>
  </si>
  <si>
    <t xml:space="preserve">Numeral 5 Generalidades, 5.3 de la NOM 005-SSA3-2010 y Numeral 7, Disposiciones generales aplicables a consultorios, 7.11 de la  NOM-016-SSA3-2012 y Artículo 59 Fracción V RLGSMPSAM. </t>
  </si>
  <si>
    <t>Sanitarios de pacientes</t>
  </si>
  <si>
    <t xml:space="preserve">Verificar que se cuente con los insumos papel sanitario y jabón  ( líquido o gel, toallas desechables, así como la limpieza del área. </t>
  </si>
  <si>
    <t>Verificar bitácora o registro de: 1. Limpieza y aseo del área (firmada por turno y por supervisor o jefe del servicio), 2. Mantenimiento preventivo-correctivo del área, 3. Sistema de abasto de insumos.</t>
  </si>
  <si>
    <t>Numeral 6 Especificaciones, 6.1. Consulta General, 6.1.1. Consultorio de medicina general o familiar, 6.1.1.1. al 6.1.1.5. de la NOM-005-SSA3-2010, Numeral 10. Aspectos generales de prevención y control, 10.6.1 Higiene de manos, 10.6.1.1 NOM-045-SSA2-2005.</t>
  </si>
  <si>
    <t xml:space="preserve">Consultorios                                                   </t>
  </si>
  <si>
    <t>Verificar la funcionalidad de las áreas con la delimitación física correspondiente.</t>
  </si>
  <si>
    <t>Revisar bitácora de aseo firmada por el jefe de servicio o supervisor.</t>
  </si>
  <si>
    <t>Numeral 5 Generalidades, 5.3. de la NOM 005-SSA3-2010.</t>
  </si>
  <si>
    <t>Sala de espera</t>
  </si>
  <si>
    <t>Observar que se cuente con un área, sala o local apropiado para la espera de pacientes y usuarios.</t>
  </si>
  <si>
    <t>Sala de usos múltiples</t>
  </si>
  <si>
    <t>Observar que se cuente con un área, sala o local apropiado para la realización de los talleres a los pacientes y usuarios.</t>
  </si>
  <si>
    <t>Bitácora de aseo firmada por el jefe de servicio o supervisor.</t>
  </si>
  <si>
    <t>Carro rojo</t>
  </si>
  <si>
    <t>Verificar existencia y accesibilidad.</t>
  </si>
  <si>
    <t>Capturar en el anexo 'carro rojo'.</t>
  </si>
  <si>
    <t>N/A</t>
  </si>
  <si>
    <t>No aplica</t>
  </si>
  <si>
    <t xml:space="preserve">Numeral 6 Manejo de Residuos Peligrosos Biológico Infecciosos, 6.7 Programa de Contingencias de la NOM-087-SEMARNAT-SSA1-2002, Artículo 8 del Reglamento en materia de RPBI de la Ley General del Equilibrio Ecológico y la Protección al Ambiente. </t>
  </si>
  <si>
    <t>Control de los Residuos Peligrosos Biológico Infecciosos (R.P.B.I.)</t>
  </si>
  <si>
    <t>Manejo integral de los residuos peligrosos biológico-infecciosos, así como  señalización y circulación de contenedores,</t>
  </si>
  <si>
    <t>Existencia de: 1. Contenedor rígido para Residuos Peligrosos Punzocortantes en consultorios de Enfermería y medicina; 2. Existencia de almacén o destino final de Residuos Peligrosos Biológico Infecciosos; 3. Programa de Contingencias.</t>
  </si>
  <si>
    <t>1. Bitácora de recolección en la que se especifique la periodicidad de la misma; 2. Contrato vigente de prestación de servicios con la compañía recolectora.</t>
  </si>
  <si>
    <t xml:space="preserve">Numeral 7 Condiciones de prevención y protección contra incendios, 7.2 ,7.3 , 7.15. y 7.17. de la NOM-002-STPS-2000. </t>
  </si>
  <si>
    <t>Extintores</t>
  </si>
  <si>
    <t xml:space="preserve">Verificar la existencia y funcionalidad de los extintores en el área de trabajo </t>
  </si>
  <si>
    <t>1. Instalación de 3 extintores tipo abc con capacidad de 6 kg, conforme a la normatividad vigente, 2. Contar con un programa anual de revisión mensual, 3. Contar con el registro de los resultados de la revisión mensual: Fecha de revisión, nombre del personal que realizó la revisión, resultados, anomalías identificadas y seguimiento de las mismas, 4. Contar con rutas de evacuación.</t>
  </si>
  <si>
    <t xml:space="preserve">1. Revisión documental del programa anual de revisión mensual así como los registros de revisión mensual; 2. Comprobante de adquisición o registro de inventario/resguardo del equipo. </t>
  </si>
  <si>
    <t>Cuarto de aseo</t>
  </si>
  <si>
    <t>Verificar la funcionalidad del área con la delimitación física correspondiente.</t>
  </si>
  <si>
    <t>Constatar la existencia del espacio suficiente para material y equipo de aseo de la unidad, ubicación, condiciones y funcionalidad.</t>
  </si>
  <si>
    <t>Corredor de la Salud</t>
  </si>
  <si>
    <t>Verificar la existencia y funcionalidad del corredor de la salud</t>
  </si>
  <si>
    <t>Constatar: 1. Condiciones: señalización, sin zonas de riesgo. 2. Funcionalidad (circuito completo, sin zonas de riesgo, con piso firme y estable).</t>
  </si>
  <si>
    <t>Infraestructura tecnológica y conectividad</t>
  </si>
  <si>
    <t>Verificar que exista: 1. Equipo de computo Servidor en recepción de la unidad con no break e impresora o multifuncional. 2. Equipo de computo de escritorio en cada consultorio (medicina, enfermería, psicología, nutrición y trabajo social) con no break.  3. Contar con conectividad a internet y red local cableada o inalámbrica (intranet).</t>
  </si>
  <si>
    <t>Verificar condiciones y funcionalidad.</t>
  </si>
  <si>
    <t>Revisar bitácora de mantenimiento preventivo y correctivo.</t>
  </si>
  <si>
    <t>Manual de procedimientos para la atención de Paciente en UNEME Enfermedades Crónicas.</t>
  </si>
  <si>
    <t>Sistema de registro de citas (Consulta de primera vez y subsecuente  con atención interdisciplinaria completa).</t>
  </si>
  <si>
    <t>Verificar la existencia de un sistema de registro de citas (Consulta de primera vez y subsecuente  con atención interdisciplinaria completa) en el expediente electrónico.</t>
  </si>
  <si>
    <t xml:space="preserve">Constatar: 1.Que se realice el registro de citas en el Sistema. 2. Entrega de carnet de citas y tríptico informativo UNEME EC. 3. Se lleve a cabo el listado de asistencia de pacientes a talleres y platicas en la unidad. </t>
  </si>
  <si>
    <t>Constatar: 1. Registro de citas en el Sistema. 2. Registro de entrega de carnet de citas y tríptico informativo UNEME EC. 3.Registro de asistencia de pacientes a talleres y platicas en la unidad. 4.Registro de capacitaciones a personal de salud de primer nivel de atención.</t>
  </si>
  <si>
    <t>Medicina</t>
  </si>
  <si>
    <t>Consultorio de medicina especializada</t>
  </si>
  <si>
    <t>Verificar existencia</t>
  </si>
  <si>
    <t xml:space="preserve">El numeral 6. Especificaciones, 6.1. Consulta General, 6.1.2. Consultorio de medicina general o familiar, Apéndice Normativo "A" 1, Equipamiento para el consultorio de medicina general o familiar, 1.1. Mobiliario 1.1.1. al 1.1.11.NOM 005-SSA3-2010. Cuadro Básico y Catálogo de Insumos del Sector Salud, </t>
  </si>
  <si>
    <t>Mobiliario</t>
  </si>
  <si>
    <t>Existencia de: 1. Asiento para el médico; 2. Asiento para el paciente y acompañante; 3. Asiento para el médico en la exploración del paciente; 4. Banqueta de altura o similar; 5. Cubeta o cesto para bolsa de basura municipal; 6. Mesa universal para exploración; 7. Mesa de Mayo, Pasteur o similar, de altura ajustable; 8. Mueble para escribir.</t>
  </si>
  <si>
    <t>Evaluar las condiciones de funcionalidad y limpieza del mobiliario: pintura, sin zonas de oxidación o deterioro.</t>
  </si>
  <si>
    <t>Revisar registro de inventario, resguardo del equipo y bitácora de mantenimiento del equipo médico del establecimiento.</t>
  </si>
  <si>
    <t xml:space="preserve">El numeral 6. Especificaciones, 6.1. Consulta General , 6.1.2. Consultorio de medicina general o familiar, Apéndice Normativo "A" 1. Equipamiento para el consultorio de medicina general o familiar, 1.1. Mobiliario 1.1.1. al 1.1.11.NOM 005-SSA3-2010. Cuadro Básico y Catálogo de Insumos del Sector Salud, </t>
  </si>
  <si>
    <t xml:space="preserve">Equipo </t>
  </si>
  <si>
    <t>Verificar existencia de: 1. Esfigmomanómetro aneroide con brazalete para adulto y adulto con obesidad; 2.Estetoscopio de cápsula doble, 3. Estuche de diagnóstico con oftalmoscopio; 4. Lámpara de examinación con fuente de luz, 5. negatoscopio, 6. Abatelenguas</t>
  </si>
  <si>
    <t>Existencia y funcionalidad.</t>
  </si>
  <si>
    <t xml:space="preserve">Revisar registro de inventario, resguardo del equipo y bitácora de mantenimiento del equipo médico del establecimiento, calibración de básculas. </t>
  </si>
  <si>
    <t>Manual de Implementación UNEME Enfermedades Crónicas. Protocolo Clínico para el diagnostico y tratamiento de la Hipertensión Arterial Sistémica.</t>
  </si>
  <si>
    <t>Equipo electrocardiógrafo</t>
  </si>
  <si>
    <t>Constatar: 1. Existencia y funcionamiento adecuado de todos los componentes. 2. Que el médico cuente con la capacitación para la realización del estudio y su correcta interpretación.</t>
  </si>
  <si>
    <t>Revisar 1. Registro de inventario, resguardo del equipo y bitácora de mantenimiento del equipo médico del establecimiento; 2. Registro de resultados en expediente clínico.</t>
  </si>
  <si>
    <t>Insumos para electrocardiógrafo</t>
  </si>
  <si>
    <t xml:space="preserve">Verificar existencia de  electrodos y papel para impresión. </t>
  </si>
  <si>
    <t>Verificar sistema de abasto</t>
  </si>
  <si>
    <t>Verificar existencia de equipo de cardiobioimpedancia con computadora personal o laptop con software para control del mismo e impresora.</t>
  </si>
  <si>
    <t>Verificar. 1. Existencia, estado y funcionamiento adecuado del equipo de cardiobioimpedancia y la computadora. 2. Que el medico cuente con la capacitación para la realización del estudio y su correcta interpretación.</t>
  </si>
  <si>
    <t>Revisar: 1. Registro de inventario, resguardo del equipo y bitácora de mantenimiento del equipo médico del establecimiento;  2.  Registro de resultados en expediente clínico.</t>
  </si>
  <si>
    <t>Insumos para equipo cardiobioimpedancia</t>
  </si>
  <si>
    <t xml:space="preserve">Verificar existencia de  electrodos. </t>
  </si>
  <si>
    <t xml:space="preserve">Cuadro Básico y Catálogo de Insumos del Sector Salud, </t>
  </si>
  <si>
    <t>Glucómetro</t>
  </si>
  <si>
    <t>Verificar existencia.</t>
  </si>
  <si>
    <t>Verificar la funcionalidad del glucómetro de y que cuente baterías o glucómetro de repuesto.</t>
  </si>
  <si>
    <t>Verificar el registro del resguardo.</t>
  </si>
  <si>
    <t>Insumos para glucómetro</t>
  </si>
  <si>
    <t>Tira diagnóstica rápida, lancetas, torundas de algodón y alcohol.</t>
  </si>
  <si>
    <t xml:space="preserve"> Verificar fecha de caducidad de las tiras reactivas.</t>
  </si>
  <si>
    <t>Verificar sistema de abasto.</t>
  </si>
  <si>
    <t>Numeral 6. Especificaciones, 6.1. Consulta General, 6.1.1. Consultorio de medicina general o familiar, 6.1.1.4. de la NOM-005-SSA3-2010.</t>
  </si>
  <si>
    <t>Lavabo</t>
  </si>
  <si>
    <t>Existencia y funcionalidad de lavabo ubicado en el área.</t>
  </si>
  <si>
    <t>Verificar: 1. Que se cuente con insumos para su uso (jabón y toallas desechables). 2. Que el personal realice el lavado de manos siguiendo la técnica, antes y después de los procedimientos.</t>
  </si>
  <si>
    <t>Manual de procedimientos para la atención de pacientes en UNEME Enfermedades Crónicas. NOM-015-SSA2-2010, Para la prevención, tratamiento y control de la diabetes mellitus, NOM-004-SSA3-2012, Del Expediente Clínico Guía de Práctica Clínica. CIE-10 E11.9, CIE-10 R73.0. CAUSES 2014, Intervención No. 123 y 84; NOM-030-SSA2-2009, Para la prevención, tratamiento y control de la diabetes mellitus, NOM-004-SSA3-2012, Del Expediente Clínico Guía de Práctica Clínica. CIE-10 E11.9, CIE-10 R73.0. CAUSES 2016, Intervención No. 124 y 84; NOM-030-SSA2-2009, Para la prevención, detección, diagnóstico, tratamiento y control de la hipertensión arterial sistémica. NOM-004-SSA3-2012, Del Expediente Clínico, Guía de Práctica Clínica. CIE-10 I10X. CAUSES 2016, Intervención No. 85; NOM-004-SSA3-2012, Del Expediente Clínico. CAUSES 2016, Intervención No. 109 y  120. NORMA Oficial Mexicana NOM-024-SSA3-2010, Que establece los objetivos funcionales y funcionalidades que deberán observar los productos de Sistemas de Expediente Clínico Electrónico para garantizar la interoperabilidad, procesamiento, interpretación, confidencialidad, seguridad y uso de estándares y catálogos de la información de los registros electrónicos en salud.</t>
  </si>
  <si>
    <t>Procesos de atención de Enfermedades Crónicas por el medico especialista</t>
  </si>
  <si>
    <t>Existencia de casos con diagnóstico de Enfermedad Crónica: Obesidad, diabetes mellitus tipo 2, Hipertensión arterial sistémica, Dislipidemia, Síndrome metabólico.</t>
  </si>
  <si>
    <t>Revisar expediente clínico electrónico.</t>
  </si>
  <si>
    <t>Mejora de Procesos</t>
  </si>
  <si>
    <t>Enfermería</t>
  </si>
  <si>
    <t>Consultorio de enfermería</t>
  </si>
  <si>
    <t>Verificar existencia de: 1. Asiento para el paciente y acompañante; 2. Banqueta de altura o similar; 3. Mesa de exploración; 4. Cubeta o cesto para bolsa de basura municipal;  5. Mesa de Mayo, Pasteur o similar, de altura ajustable; 6 .Mueble para escribir.</t>
  </si>
  <si>
    <t xml:space="preserve"> Evaluar las condiciones de funcionalidad y limpieza del mobiliario: pintura, sin zonas de oxidación o deterioro.</t>
  </si>
  <si>
    <t>Registro de inventario, resguardo del equipo y bitácora de mantenimiento del equipo médico del establecimiento.</t>
  </si>
  <si>
    <t>Verificar existencia de: 1. Esfigmomanómetro aneroide con brazalete para adulto y adulto con obesidad; 2.Estetoscopio de cápsula doble, 3.Cinta antropométrica de fibra de vidrio, 4. Termómetro, 5. Báscula con estadímetro.</t>
  </si>
  <si>
    <t>Verificar  funcionalidad.</t>
  </si>
  <si>
    <t xml:space="preserve">Registro de inventario, resguardo del equipo y bitácora de mantenimiento del equipo médico del establecimiento, calibración de básculas. </t>
  </si>
  <si>
    <t>Manual de implementación UNEME Enfermedades Crónicas. Manual de procedimientos para la atención de pacientes en UNEME Enfermedades Crónicas.  Protocolo de Enfermería para la atención de pacientes con enfermedades crónicas.</t>
  </si>
  <si>
    <t>Equipo de química semiseca</t>
  </si>
  <si>
    <t>Verificar existencia de equipo analizador automatizado de química sanguínea semiseca (glucosa, creatinina, colesterol total, colesterol de lipoproteínas de alta densidad C-HDL,  triglicéridos, hemoglobina glucosilada), y centrífuga.</t>
  </si>
  <si>
    <t>Constatar: 1. Existencia y funcionamiento. 2. Conexión eléctrica independiente. 3. Bitácora de mantenimiento preventivo-correctivo.</t>
  </si>
  <si>
    <t>Insumos equipo química semiseca</t>
  </si>
  <si>
    <t>Verificar existencia de reactivos y consumibles para equipo de química sanguínea semiseca.</t>
  </si>
  <si>
    <t xml:space="preserve">Constatar: 1. Existencia.  2. Vigencia (caducidad) de reactivos. </t>
  </si>
  <si>
    <t>Insumos toma de muestras</t>
  </si>
  <si>
    <t>Verificar existencia de: 1. Guantes desechables, 2. ligaduras, 3. torundas de algodón, 4. alcohol, 5. jeringas de 5 y 10 ml, 6. agujas hipodérmicas, 7. tubos para recolección de muestras.</t>
  </si>
  <si>
    <t xml:space="preserve">Verificar. 1. Existencia y estado. 2.  Fecha de caducidad </t>
  </si>
  <si>
    <t>instrumentos para valoración podológica</t>
  </si>
  <si>
    <t>Verificar existencia de al menos:  1. Un diapasón de 128 Hz., 2. Veinte monofilamentos de nylon 5.07/10gr, 3. Un martillo para exploración de reflejos.</t>
  </si>
  <si>
    <t>Cuadro Básico y Catálogo de Insumos del Sector Salud, publicado en el Diario Oficial de la Federación el 22 de junio de 2011. Manual de implementación UNEME Enfermedades Crónicas. Manual de procedimientos para la atención de pacientes en UNEME Enfermedades Crónicas.  Protocolo de Enfermería para la atención de pacientes con Enfermedades Crónicas.</t>
  </si>
  <si>
    <t>Verificar la funcionalidad del glucómetro de y que cuente con  baterías o glucómetro de repuesto.</t>
  </si>
  <si>
    <t>Verificar: 1. Tira diagnóstica rápida, 2. lancetas, 3. torundas de algodón y 4. alcohol.</t>
  </si>
  <si>
    <t>Tiras para microalbuminuria</t>
  </si>
  <si>
    <t>Verificar: 1.Tira diagnóstica rápida semicuantitativa o cuantitativa.</t>
  </si>
  <si>
    <t>Verificar existencia de lavabo ubicado en el área.</t>
  </si>
  <si>
    <t>Manual de implementación UNEME Enfermedades Crónicas. Manual de procedimientos para la atención de pacientes en UNEME Enfermedades Crónicas.  Protocolo de Enfermería para la atención de pacientes con Enfermedades Crónicas.</t>
  </si>
  <si>
    <t>Talleres y pláticas informativas a pacientes que asisten a la UNEME-EC</t>
  </si>
  <si>
    <t>Constatar: 1. Realización de talleres y/o  pláticas informativas de enfermería en la unidad; 2. Programación anual; 3. Carta descriptiva de cada taller o platica informativa.</t>
  </si>
  <si>
    <t>Verificar existencia de programa de talleres y/o  pláticas informativas de enfermería, que incluyan: carta descriptiva, lista de asistencia y programación anual.</t>
  </si>
  <si>
    <t>Manual de procedimientos para la atención de pacientes en UNEME Enfermedades Crónicas. Protocolo de Enfermería para la atención de pacientes con Enfermedades Crónicas.                                                          NOM-015-SSA2-2010, Para la prevención, tratamiento y control de la diabetes mellitus, NOM-004-SSA3-2012, Del Expediente Clínico Guía de Práctica Clínica. CIE-10 E11.9, CIE-10 R73.0. CAUSES 2016, Intervención No. 124 y 84; NOM-030-SSA2-2009, Para la prevención, detección, diagnóstico, tratamiento y control de la hipertensión arterial sistémica. NOM-004-SSA3-2012, Del Expediente Clínico, Guía de Práctica Clínica. CIE-10 I10X. CAUSES 2016, Intervención No. 85; NOM-004-SSA3-2012, Del Expediente Clínico. CAUSES 2016, Intervención No. 109 y 120. NORMA Oficial Mexicana NOM-024-SSA3-2010, Que establece los objetivos funcionales y funcionalidades que deberán observar los productos de Sistemas de Expediente Clínico Electrónico para garantizar la interoperabilidad, procesamiento, interpretación, confidencialidad, seguridad y uso de estándares y catálogos de la información de los registros electrónicos en salud.</t>
  </si>
  <si>
    <t>Procesos de atención de Enfermedades Crónicas por el personal de enfermería</t>
  </si>
  <si>
    <t>Verificar existencia de casos con diagnóstico de Enfermedad Crónica: obesidad, diabetes mellitus tipo 2, hipertensión arterial sistémica, dislipidemia, Síndrome metabólico.</t>
  </si>
  <si>
    <t>Nutrición</t>
  </si>
  <si>
    <t>Numeral 6. Especificaciones, 6.1.4. Consultorio de psicología, 6.1.4.1. NOM-005-SSA3-2010.</t>
  </si>
  <si>
    <t xml:space="preserve">Consultorio </t>
  </si>
  <si>
    <t xml:space="preserve">No aplica </t>
  </si>
  <si>
    <t>Numeral 6. Especificaciones, 6.1.4. Consultorio de psicología, 6.1.4.2  Apéndice Normativo “C” 3. Equipamiento para el consultorio de psicología 3.1. Mobiliario, 3.1.1 al 3.1.6.  de la NOM-005-SSA3-2010.</t>
  </si>
  <si>
    <t>Verificar existencia de: 1. Asiento para la nutrióloga; 2. Asiento para el paciente y su acompañante, 3. Guarda de material y papelería; 4. Mueble para escribir.</t>
  </si>
  <si>
    <t xml:space="preserve"> Verificar condiciones de: pintura, sin zonas de oxidación o deterioro.</t>
  </si>
  <si>
    <t>El numeral 6. Especificaciones, 6.1. Consulta General , 6.1.2. Consultorio de medicina general o familiar, Apéndice Normativo "A" 1. Equipamiento para el consultorio de medicina general o familiar, 1.1. Mobiliario 1.1.1. al 1.1.11.NOM 005-SSA3-2010. Cuadro Básico y Catálogo de Insumos del Sector Salud.</t>
  </si>
  <si>
    <t>1. Cinta antropométrica de fibra de vidrio, 2. Báscula con estadímetro, 3.Plicómetro metálico.</t>
  </si>
  <si>
    <t xml:space="preserve">Registro de inventario, resguardo del equipo y bitácora de mantenimiento del equipo médico del establecimiento, calibración de báscula. </t>
  </si>
  <si>
    <t>Manual de implementación UNEME Enfermedades Crónicas. Protocolo de Orientación nutricional para la atención de pacientes con enfermedades crónicas.</t>
  </si>
  <si>
    <t>Cocina Integral</t>
  </si>
  <si>
    <t>Cocina integral (estufa, área de preparación de alimentos, utensilios).</t>
  </si>
  <si>
    <t xml:space="preserve">Constatar: 1. Existencia de cocina integral funcional y utensilios. 2. Contar con instalación y funcionamiento de línea de agua potable, gas o electricidad según corresponda. 3. Drenaje funcional  sin escurrimientos ni fugas.  </t>
  </si>
  <si>
    <t>Revisar Bitácora de mantenimiento y limpieza.</t>
  </si>
  <si>
    <t>Refrigerador</t>
  </si>
  <si>
    <t>Refrigerador para  alimentos utilizados exclusivamente para los talleres.</t>
  </si>
  <si>
    <t>Constatar: 1. Existencia y funcionalidad. 2. Que no se guarden sustancias ajenas a su función. 3. Que no se encuentren objetos sobre el mismo.</t>
  </si>
  <si>
    <t>Revisar bitácora de mantenimiento y limpieza.</t>
  </si>
  <si>
    <t>Muestras  sintéticas de porciones de alimentos.</t>
  </si>
  <si>
    <t>Muestras sintéticas de porciones de alimentos.</t>
  </si>
  <si>
    <t>Constatar existencia, limpieza, estado  y uso de las mismas.</t>
  </si>
  <si>
    <t>Revisar registro de inventario y resguardo de material.</t>
  </si>
  <si>
    <t>Manual de implementación UNEME Enfermedades Crónicas. Manual de procedimientos para la atención de pacientes en UNEME Enfermedades Crónicas.  Protocolo de Orientación nutricional para la atención de pacientes con Enfermedades Crónicas.</t>
  </si>
  <si>
    <t>Constatar: 1. Realización de talleres y/o  pláticas informativas de nutrición en la unidad; 2. Programación anual; 3. Carta descriptiva de cada taller o platica informativa.</t>
  </si>
  <si>
    <t>Revisar  programa de talleres y/o  pláticas informativas de nutrición, que incluyan: carta descriptiva, lista de asistencia y programación anual.</t>
  </si>
  <si>
    <t>Manual de procedimientos para la atención de pacientes en UNEME Enfermedades Crónicas. Protocolo de Orientación nutricional para la atención de pacientes con enfermedades crónicas.                                                          NOM-015-SSA2-2010, Para la prevención, tratamiento y control de la diabetes mellitus, NOM-004-SSA3-2012, Del Expediente Clínico Guía de Práctica Clínica. CIE-10 E11.9, CIE-10 R73.0. CAUSES 2016, Intervención No. 124 y 84; NOM-030-SSA2-2009, Para la prevención, detección, diagnóstico, tratamiento y control de la hipertensión arterial sistémica. NOM-004-SSA3-2012, Del Expediente Clínico, Guía de Práctica Clínica. CIE-10 I10X. CAUSES 2016, Intervención No. 85; NOM-004-SSA3-2012, Del Expediente Clínico. CAUSES 2016, Intervención No. 109 y 120  NORMA Oficial Mexicana NOM-024-SSA3-2010, Que establece los objetivos funcionales y funcionalidades que deberán observar los productos de Sistemas de Expediente Clínico Electrónico para garantizar la interoperabilidad, procesamiento, interpretación, confidencialidad, seguridad y uso de estándares y catálogos de la información de los registros electrónicos en salud.</t>
  </si>
  <si>
    <t>Procesos de atención de Enfermedades Crónicas por el personal de nutrición</t>
  </si>
  <si>
    <t>Existencia de casos con diagnóstico de Enfermedad Crónica: obesidad, diabetes mellitus tipo 2, hipertensión arterial sistémica, dislipidemia, síndrome metabólico.</t>
  </si>
  <si>
    <t>Psicología</t>
  </si>
  <si>
    <t>Consultorio Psicología</t>
  </si>
  <si>
    <t>Verificar la existencia.</t>
  </si>
  <si>
    <t>Verificar: 1. Asiento para el psicólogo; 2. Asiento para el paciente y su acompañante, 3. Guarda de material y papelería; 4. Mueble para escribir.</t>
  </si>
  <si>
    <t>Verificar condiciones de: pintura, sin zonas de oxidación o deterioro.</t>
  </si>
  <si>
    <t>Manual de implementación UNEME Enfermedades Crónicas. Manual de procedimientos para la atención de pacientes en UNEME Enfermedades Crónicas.  Protocolo de psicología para la atención de pacientes con enfermedades crónicas.</t>
  </si>
  <si>
    <t>Talleres / Terapia grupal a pacientes que asisten a la UNEME-EC</t>
  </si>
  <si>
    <t>Constatar: 1. Realización de talleres y/o  pláticas informativas de psicología en la unidad; 2. Programación anual; 3. Carta descriptiva de cada taller o platica informativa.</t>
  </si>
  <si>
    <t>Revisar programa de talleres y/o  pláticas informativas de psicología, que incluyan: carta descriptiva, lista de asistencia y programación anual.</t>
  </si>
  <si>
    <t>Manual de procedimientos para la atención de pacientes en UNEME Enfermedades Crónicas. Protocolo de psicología para la atención de pacientes con enfermedades crónicas.                                                      NOM-015-SSA2-2010, Para la prevención, tratamiento y control de la diabetes mellitus, NOM-004-SSA3-2012, Del Expediente Clínico Guía de Práctica Clínica. CIE-10 E11.9, CIE-10 R73.0. CAUSES 2016, Intervención No. 124 y 84; NOM-030-SSA2-2009, Para la prevención, detección, diagnóstico, tratamiento y control de la hipertensión arterial sistémica. NOM-004-SSA3-2012, Del Expediente Clínico, Guía de Práctica Clínica. CIE-10 I10X. CAUSES 2016, Intervención No. 85 ; NOM-004-SSA3-2012, Del Expediente Clínico. CAUSES 2016, Intervención No. 109 y 120. NORMA Oficial Mexicana NOM-024-SSA3-2010, Que establece los objetivos funcionales y funcionalidades que deberán observar los productos de Sistemas de Expediente Clínico Electrónico para garantizar la interoperabilidad, procesamiento, interpretación, confidencialidad, seguridad y uso de estándares y catálogos de la información de los registros electrónicos en salud.</t>
  </si>
  <si>
    <t>Procesos de atención de Enfermedades Crónicas por el personal de psicología</t>
  </si>
  <si>
    <t>Verificar: 1. Existencia de casos con diagnóstico de Enfermedad Crónica: obesidad, diabetes mellitus tipo 2, hipertensión arterial sistémica, dislipidemia, síndrome metabólico.</t>
  </si>
  <si>
    <t>Trabajo social</t>
  </si>
  <si>
    <t>Numeral 8 Procedimientos, 8.1.7 del Protocolo de Trabajo Social para la atención de pacientes con Enfermedades Crónicas.</t>
  </si>
  <si>
    <t>Carta Corresponsabilidad pacientes</t>
  </si>
  <si>
    <t>Verificar existencia de formatos</t>
  </si>
  <si>
    <t xml:space="preserve">Verificar: 1. Lugar y fecha donde se emite. 2. Nombre del paciente. 3. Nombre de la institución. 4. Acto al cual se compromete el paciente 5. Nombre completo y firma o huella digital del paciente. 6. Nombre completo y firma del trabajador social. </t>
  </si>
  <si>
    <t>Verificar formatos de carta compromiso en el expediente físico del paciente.</t>
  </si>
  <si>
    <t>Numeral 8.5 Coordinación para la realización de la pausa para la salud, 8.5.1 a 8.5.3 del Protocolo de Trabajo Social para la atención de pacientes con Enfermedades Crónicas. Manual de Procedimientos para la Atención de Pacientes en UNEME Enfermedades Crónicas.</t>
  </si>
  <si>
    <t>Pausa para la salud</t>
  </si>
  <si>
    <t>Verificar conocimiento y realización de la pausa para la salud por el equipo interdisciplinario.</t>
  </si>
  <si>
    <t>Revisar bitácora de realización.</t>
  </si>
  <si>
    <t>Numeral 7 Actividades del área de Trabajo Social, 7.7.1  al  7.7.3 del Protocolo de Trabajo Social para la atención de pacientes con Enfermedades Crónicas.  Numeral 9 Grupo Preventivo UNEME EC, del Protocolo de Atención Comunitaria.</t>
  </si>
  <si>
    <t>Grupos Preventivos UNEME EC</t>
  </si>
  <si>
    <t>Verificar la coordinación de grupos Preventivos de UNEMES EC.</t>
  </si>
  <si>
    <t xml:space="preserve"> 1. Documentos que respalden la formación y seguimiento a grupos preventivos. 2. Registros de las platicas 3. Lista de asistencia.</t>
  </si>
  <si>
    <t>Atención centrada en la persona</t>
  </si>
  <si>
    <t>Numeral 5. Generalidades, 5.8.Actividades de Trabajo Social, 5.8.1.1. al 5.8.1.7. de la NOM-031-SSA3-2012 (Numerales que se citan como referencia a las actividades de trabajo social). Protocolo de Trabajo Social para la atención de pacientes con Enfermedades Crónicas. Manual de Procedimientos para la atención de paciente en UNEME Enfermedades Crónicas.</t>
  </si>
  <si>
    <t>Procesos de atención de Enfermedades Crónicas por el personal de trabajo social</t>
  </si>
  <si>
    <t>Revisar que: 1. Coteja la hoja de referencia del paciente hacia la UNEME. 2. Elaborar el estudio social de ingreso, 3. Historia de conducta alimentaria. 4. Requisita la carta de corresponsabilidad, 5. Orientación y apoyo en tramites legales, administrativos al paciente.</t>
  </si>
  <si>
    <t>Verificar: 1. Visualización del Diagnostico social en el expediente, 2. Registro de notas subsecuentes y complementarias en el expediente,  3.  Bítacora de trabajo social.</t>
  </si>
  <si>
    <t xml:space="preserve">ESTABLECIMIENTOS DE PRIMER NIVEL DE ATENCIÓN                                                                                                               </t>
  </si>
  <si>
    <t xml:space="preserve"> V.1 JULIO/2015 </t>
  </si>
  <si>
    <t>ÁREA RAYOS X</t>
  </si>
  <si>
    <t>Concepto</t>
  </si>
  <si>
    <t>El evaluador deberá revisar el proceso operativo relativo a</t>
  </si>
  <si>
    <t>El evaluador deberá revisar el resultado relativo a</t>
  </si>
  <si>
    <t>Numeral 6. Responsabilidades sanitarias, 6.4 Obligaciones generales, 6.4.1 de la NOM-229-SSA1-2002</t>
  </si>
  <si>
    <t>Condiciones generales</t>
  </si>
  <si>
    <t xml:space="preserve">Verificar existencia de Licencia Sanitaria y copia del permiso de responsable de la operación y funcionamiento que acreditan al establecimiento, deben colocarse en lugar visible al público. 
</t>
  </si>
  <si>
    <t>En caso de contar con servicio subrogado deberá requisitar la cédula de identificación de servicios contratados para la atención médica para efectos de la acreditación y/o supervisión.</t>
  </si>
  <si>
    <t xml:space="preserve">1. En caso de servicio propio verificar licencia sanitaria. 2. En caso de servicio subrogado verificar que exista el convenio correspondiente, la vigencia, el alcance, cartera de servicios y la razón social del establecimiento del servicio subrogado. </t>
  </si>
  <si>
    <t xml:space="preserve">
Numeral  5. Disposiciones generales aplicables a los establecimientos para la atención médica hospitalaria, 5.1 Los establecimientos para la atención médica hospitalaria deberán:(...) 5.1.10. de la NOM 016-SSA3-2012, 
NOM-003-SEGOB-2011 y Numeral
 5. Características arquitectónicas generales, 5.9  de la NOM-030-SSA3-2011
</t>
  </si>
  <si>
    <t>Existencia de señalización.</t>
  </si>
  <si>
    <t>1. Contar con señalización que identifique áreas y servicios de uso público del establecimiento para la atención médica, sin perjuicio de otras señalizaciones, 2. Contar con la señalización específica para personas con discapacidad con la finalidad de identificar: accesos, estacionamientos, rutas accesibles, rutas de evacuación y servicios, así como lo referente a seguridad y prevención, de conformidad con las disposiciones jurídicas aplicables.</t>
  </si>
  <si>
    <t>Verificar las facilidades para adultos mayores y personas con discapacidad.</t>
  </si>
  <si>
    <t>Contar con las facilidades que permitan el arribo, entrada, salida y traslado seguro en el establecimiento, así como con aquellas circulaciones especiales para el tránsito y permanencia de adultos mayores y personas con discapacidad.</t>
  </si>
  <si>
    <t xml:space="preserve">Numeral 5. Criterios Normativos, 5.1. Generales, 5.1.1 Los establecimientos deben contar con:(…) 5.1.2. de la NOM-229-SSA1-2002. </t>
  </si>
  <si>
    <t>Verificar la existencia de carteles.</t>
  </si>
  <si>
    <t>Contar con carteles en las salas de espera para alertar a las pacientes y solicitar que informen al médico sobre dicha posibilidad. Estos carteles deben tener la siguiente leyenda: "SI EXISTE LA POSIBILIDAD DE QUE USTED SE ENCUENTRE EMBARAZADA, INFORME AL MÉDICO O AL TÉCNICO RADIÓLOGO ANTES DE HACERSE LA RADIOGRAFÍA".</t>
  </si>
  <si>
    <t xml:space="preserve">Numeral 5. Criterios Normativos, 5.1. Generales, 5.1.1 Los establecimientos deben contar con:(…) 5.1.3.. de la NOM-229-SSA1-2002. </t>
  </si>
  <si>
    <t>Verificar la existencia de blindaje.</t>
  </si>
  <si>
    <t>Las áreas de vestidores y sanitarios para los pacientes, anexos a las salas de rayos X, de preferencia deben tener blindaje calculado como zona supervisada.</t>
  </si>
  <si>
    <t xml:space="preserve">Numeral 5. Criterios Normativos, 5.1. Generales, 5.1.1 Los establecimientos deben contar con:(…) 5.1.4. de la NOM-229-SSA1-2002. </t>
  </si>
  <si>
    <t>En el interior de las puertas de los sanitarios y vestidores de la zona supervisada que dan ingreso a la sala de rayos X, deben de existir un cartel con la seguiente leyenda "NO ABRIR ESTA PUERTA A MENOS QUE LO LLAMEN".</t>
  </si>
  <si>
    <t xml:space="preserve">Numeral 5. Criterios Normativos, 5.2. De las salas de rayos X y consola de control, 5.2.1.de la NOM-229-SSA1-2002. </t>
  </si>
  <si>
    <t>Verificar la delimitación de zona controlada.</t>
  </si>
  <si>
    <t xml:space="preserve">En las instalaciones fijas o móviles, la delimitación de las zona controlada debe efectuarse mediante elementos estructurales ó de construcción tales como pisos, paredes y techo. La sala de rayos X y el área de ubicación de la consola de control del equipo deben quedar dentro de la zona controlada. </t>
  </si>
  <si>
    <t xml:space="preserve">Numeral 5. Criterios Normativos, 5.2. De las salas de rayos X y consola de control, 5.2.2. de la NOM-229-SSA1-2002. </t>
  </si>
  <si>
    <t>Verificar la delimitación de zona supervisada.</t>
  </si>
  <si>
    <t>En áreas donde se concentren más de una sala de rayos X, los pasillos colindantes con cada sala deben formar parte de la zona supervisada.</t>
  </si>
  <si>
    <t xml:space="preserve">Numeral 5. Criterios Normativos, 5.2. De las salas de rayos X y consola de control, 5.2.3. de la NOM-229-SSA1-2002. </t>
  </si>
  <si>
    <t>Verificar las dimensiones y accesos de sala rayos X.</t>
  </si>
  <si>
    <t xml:space="preserve">Las dimensiones y accesos de una sala de rayos X estarán de acuerdo a la guía mecánica del fabricante del equipo y suficientes para manejar con seguridad a pacientes en camilla ó en silla de ruedas, siempre y cuando se consideren estos casos en el programa de servicios. </t>
  </si>
  <si>
    <t>Guia del fabricante.</t>
  </si>
  <si>
    <t xml:space="preserve">Numeral 5. Criterios Normativos, 5.1. Generales, 5.1.2 Los establecimientos deben contar con:(…) 5.2.4. de la NOM-229-SSA1-2002. </t>
  </si>
  <si>
    <t>Verificar el diseño de la sala de rayos X.</t>
  </si>
  <si>
    <t xml:space="preserve">Verificará 1. Que no se dirija el haz directo de radiación hacia la consola de control, puertas de acceso ó ventanas, 2. No dirigirlo hacia el cuarto oscuro de lo contrario se debe contar con el blindaje adecuado. </t>
  </si>
  <si>
    <t xml:space="preserve">Numeral 5. Criterios Normativos, 5.1. Generales, 5.1.2 Los establecimientos deben contar con:(…) 5.2.6 . de la NOM-229-SSA1-2002. </t>
  </si>
  <si>
    <t>Verificar contacto visual del pacientes.</t>
  </si>
  <si>
    <t xml:space="preserve">El paciente debe ser observable en todo momento desde la consola de control por contacto visual directo a tráves de una ventanda blindada, ó mediante otros sistemas, por ejemplo, con espejos ó por medio de sistemas de circuitos cerrados de televisión. </t>
  </si>
  <si>
    <t xml:space="preserve">Numeral 5. Criterios Normativos, 5.1. Generales, 5.1.2 Los establecimientos deben contar con:(…) 5.2.7 . de la NOM-229-SSA1-2002. </t>
  </si>
  <si>
    <t>La sala de rayos X debe estar diseñada de tal forma que exista comunicación directa.</t>
  </si>
  <si>
    <t xml:space="preserve">Numeral 5. Criterios Normativos, 5.1. Generales, 5.1.2 Los establecimientos deben contar con:(…) 5.2.8 . de la NOM-229-SSA1-2002. </t>
  </si>
  <si>
    <t>Existencia de indicador de luz roja y letrero.</t>
  </si>
  <si>
    <t>Se requiere que en el exterior de las puertas principales de acceso a las salas de rayos X exista un indicador de luz roja que indique que el generador está encendido y su exposición. Dicho dispositivo debe colocarse en lugar y tamaño visible, junto a un letrero con la leyenda: "CUANDO LA LUZ ESTE ENCENDIDA SOLO PUEDE INGRESAR PERSONAL AUTORIZADO".</t>
  </si>
  <si>
    <t xml:space="preserve">Numeral 5. Criterios Normativos, 5.1. Generales, 5.1.2 Los establecimientos deben contar con:(…) 5.2.9. de la NOM-229-SSA1-2002 y de acuerdo con la NOM-026-STPS-2008 . </t>
  </si>
  <si>
    <t>Existencia de letrero con el símbolo internacional de radiación ionizante.</t>
  </si>
  <si>
    <t>Se requiere que en el exterior de las puertas de las salas de rayos X exista un letrero con el símbolo internacional de radiación ionizante de acuerdo con la leyenda: "RADIACIONES-ZONA CONTROLADA".</t>
  </si>
  <si>
    <t xml:space="preserve">Numeral 5. Criterios Normativos, 5.1. Generales, 5.1.2 Los establecimientos deben contar con:(…) 5.2.10. de la NOM-229-SSA1-2002 y de acuerdo con la NOM-026-STPS-2008 . </t>
  </si>
  <si>
    <t>Verificar la existencia de cartel.</t>
  </si>
  <si>
    <t>En el interior de la sala de rayos X, debe colocarse en lugar y tamaño visible para el paciente, un cartel con la siguiente leyenda: "EN ESTA SALA SOLAMENTE PUEDE PERMANECER UN PACIENTE A LA VEZ".</t>
  </si>
  <si>
    <t>Numeral 5. Criterios Normativos, 5.1. Generales, 5.1.2 Los establecimientos deben contar con:(…) 5.2.11. y 18. Protección del paciente18.22 En todo establecimiento debe disponerse al menos de los siguientes dispositivos para la protección de órganos del paciente:(...) 18.22.1 al 18.22.3. de la NOM-229-SSA1-2002</t>
  </si>
  <si>
    <t>Insumos de protección radiológica</t>
  </si>
  <si>
    <t>Existencia de dispositivos de protección.</t>
  </si>
  <si>
    <t xml:space="preserve">Para el POE y los pacientes se debe de contar con dispositivos de protección tales como: 1. Mamparas, 2. Mandiles plomados 3. Collarín, 4. Protección de tiroides, 5. Protectores para gónadas (tipo sombra o de contacto).
</t>
  </si>
  <si>
    <t xml:space="preserve">Numeral 5. Criterios normativos, 5.6 Diseño de blindajes, 5.6.1 al 5.6.10, 5.7 Cálculo de blindajes, 5.71. al 5.7.8., 5.8 Verificación de blindajes 5.8.1. al 5.8.10. 6.2 Requisitos administrativos.  6.2.1.6  de la NOM-229-SSA1-2002. </t>
  </si>
  <si>
    <t xml:space="preserve">Verificar existencia de blindaje para la construcción, adaptación o remodelación deben determinarse con base en una memoria analítica, elaborada de acuerdo con el punto 5.7 de esta Norma, misma que debe ser realizada por un asesor especializado en seguridad radiológica. </t>
  </si>
  <si>
    <t>1. En instalaciones nuevas deberán presentar memoria analítica de cálculo de los blindajes en las salas de rayos X avalada por un asesor especializado en seguridad radiológica, 2. En instalaciones que se encuentren en operación deberán presentar verificación de blindajes realizado por un asesor especializado en seguridad radiológica.</t>
  </si>
  <si>
    <t>Memoria analítica.</t>
  </si>
  <si>
    <t>NOM 016-SSA3-2012 ,  NOM-229-SSA1-2002,  6.2.1.7.1 Relación del (Personal Operativamente Expuesto) POE. NOM-026-NUCL-2011.</t>
  </si>
  <si>
    <t>POE</t>
  </si>
  <si>
    <t>Verificar existencia de dosímetro, expediente individual del POE y estudios clínicos períodicos.</t>
  </si>
  <si>
    <t>1. Evidencia de lecturas mensuales de los dosímetro, 2. Expediente individual del POE, 3. Evidencia de estudios clínicos periódicos al personal.</t>
  </si>
  <si>
    <t>Intervenciones documentadas en el caso de análisis de dosis altas en el POE.</t>
  </si>
  <si>
    <t>NOM 016-SSA3-2012  y Numeral 5. Criterios normativos, 5.1 Generales, 5.1.1 Los establecimientos deben contar con: (…) 5.1.1.6 Cuarto oscuro, 5.3 De los cuartos oscuros, 5.3.1. a 5.3.17 de la NOM-229-SSA1-2002.</t>
  </si>
  <si>
    <t>Cuarto oscuro</t>
  </si>
  <si>
    <t>Verificar las especificaciones del cuarto oscuro.</t>
  </si>
  <si>
    <t xml:space="preserve">1. Ubicación, 2. Espacio suficiente para cargar y descargar de película, así como para colocar cajones para la película radiográfica puesta de canto, 3. Sistema de inyeccion y extracción de aire, filtro en los ductos de aire que evite la introducción de polvo, 4. Tanques para sustancias químicas de revelado, 5. Piso de material anticorrosivo, impermeable y antideslizante, 6. Equipo para extracción de gases, 7. Techo debe ser de material que no se descame, 8. Lámpara de seguridad para revelado, 9. Muros deben tener un color claro mate, mantenerse en buen estado de acabado y conservación, 10. Arquitectura que evite la penetración de la luz. 
</t>
  </si>
  <si>
    <t>NOM-052-SEMARNAT-2005,  Numeral 5. Criterios normativos, 5.1 Generales, 5.1.1 Los establecimientos deben contar con: (…) 5.1.1.6 Cuarto oscuro, 5.3 De los cuartos oscuros, 5.3.6.  de la NOM-229-SSA1-2002.</t>
  </si>
  <si>
    <t>Desecho de líquidos</t>
  </si>
  <si>
    <t xml:space="preserve"> Los tanques que contienen las sustancias químicas para el revelado de películas deben estar ubicados de tal manera que se evite salpicar películas secas y pantallas intensificadoras con dichas sustancias.</t>
  </si>
  <si>
    <t>Evaluar el procedimiento de manejo de líquidos (blanqueador, fijador, estabilizador y aguas de enjuague provenientes del revelado de papel fotográfico, placas radiográficas y fotolito).</t>
  </si>
  <si>
    <t>1. Documentación del registro de movimientos de residuos peligrosos.</t>
  </si>
  <si>
    <t xml:space="preserve"> En el numeral 6. Del expediente clínico en consulta general y de especialidad, Deberá contar con:(…),6. Historia Clínica, 6.1.3        NOM-004-SSA3-2012</t>
  </si>
  <si>
    <t xml:space="preserve">Estudios de imagenología </t>
  </si>
  <si>
    <t>Comprobación de la realización de estudios simples.</t>
  </si>
  <si>
    <t>Verificar en el expediente clínico que contenga los resultados de los estudios simples.</t>
  </si>
  <si>
    <t xml:space="preserve">Registro de resultados revelenates en el expediente clínico. </t>
  </si>
  <si>
    <t xml:space="preserve">  Apéndice C normativo Rayos "X", C.1 Gabinete de Rayos "X"           C.1.1 Mobiliario, C.1.1.1. al C.1.1.7. de la NOM 016-SSA3-2012</t>
  </si>
  <si>
    <t>Verificar existencia y funcionalidad.</t>
  </si>
  <si>
    <t xml:space="preserve">1. alacena alta, 2. área de disparador, 3. banqueta de altura, 4. bote para basura tipo municipal (bolsa de cualquier color, excepto rojo o amarillo), 5. mesa para carga y descarga de chasis, 6. riel portavenoclisis. </t>
  </si>
  <si>
    <t>1. Inclusión en el inventario general del establecimiento.</t>
  </si>
  <si>
    <t>Manejo integral de los residuos peligrosos biológico-infecciosos, así como señalización y circulación de contenedores.</t>
  </si>
  <si>
    <t>Programa de Contingencias. Existencia de bote para bolsa roja de Residuos Peligrosos Biológico Infecciosos, contenedor rígido para Residuos Peligrosos Punzocortantes y existencia de almacén o destino final.</t>
  </si>
  <si>
    <t>Bítacora mensual y revisión de contrato de prestación de servicios.</t>
  </si>
  <si>
    <t xml:space="preserve">  Apéndice C normativo Rayos "X", C.1 Gabinete de Rayos "X"  C.1.2 Equipo, C.1.2.1. al C.1.2.8. de la NOM 016-SSA3-2012</t>
  </si>
  <si>
    <t>1. Chasis con rejilla incluida; 2. chasis con rejilla incorporada y pantalla intensificadora tipo universal, 3 equipo de radiodiagnóstico, 4. espesómetro graduado en cm y/o pulgadas, 5. lámpara de haz dirigible, 6. mampara de protección con vidrio plomos, 7. mesa fija horizontal con bucky integrado y portachasis, 8.  portavenoclisis rodable.</t>
  </si>
  <si>
    <t>Inclusión en el inventario general del establecimiento.</t>
  </si>
  <si>
    <t xml:space="preserve">Numeral 8.3.1  Cédula para el diagnóstico de Hospital Seguro
 de la NOM-229-SSA1-2002. </t>
  </si>
  <si>
    <t>Existencia y funcionalidad del equipo de rayos X, el cual deberá contar con un freno funcional.</t>
  </si>
  <si>
    <t>Debe establecerse un programa de vigilancia del funcionamiento y mantenimiento preventivo del sistema de rayos X de acuerdo a un calendario preestablecido. Debe aplicarse mantenimiento correctivo cuando se detecte una falla en el sistema.</t>
  </si>
  <si>
    <t>Calendario.</t>
  </si>
  <si>
    <t>Numeral 7. Responsabilidades generales, 7.5 El responsable de la operación y funcionamiento debe: 7.5.1. al  7.5.2  y 7.6 El técnico radiólogo debe: 7.6.1. de la NOM-229-SSA1-2002.</t>
  </si>
  <si>
    <t>Manual de Protección y Seguridad Radiológica y Manual de Procedimientos Técnicos</t>
  </si>
  <si>
    <t>Verificar la existencia de manuales.</t>
  </si>
  <si>
    <t>Verificar que los manuales cuenten con la actualización correspondiente.</t>
  </si>
  <si>
    <t>Validación de los manuales por la autoridad responsable.</t>
  </si>
  <si>
    <t>Numeral 8. Elementos del programa de garantía de calida,     8.4 Control de calidad del sistema de rayos X.                    NOM-229-SSA1-2002.</t>
  </si>
  <si>
    <t xml:space="preserve">Control de calidad interno. </t>
  </si>
  <si>
    <t xml:space="preserve">Se debe establecer un programa de pruebas de control de calidad interno y externo para verificar el buen funcionamiento del equipo y garantizar la calidad de la imagen. </t>
  </si>
  <si>
    <t xml:space="preserve">Verificar la existencia de los programas de control de calidad interno y externo. Que incluye la validación de los métodos de análisis empleados, en cuanto a exactitud, precisión y rango a informar. La vigilancia diaria de los resultados por parte de personal calificado del servicio de Rayos X. La aplicación de una medida correctiva ante la identificación de una deficiencia. La documentación de resultados y medidas correctivas.
</t>
  </si>
  <si>
    <t>Contar con la evidencias documenta de resultados medidas correctivas de los controles de calidad interno y externo.</t>
  </si>
  <si>
    <t>CONCEPTO</t>
  </si>
  <si>
    <t>6.7 Servicios generales, 6.7.1. 6.7.1.1 y 6.7.1.2 de la NOM-016-SSA3-2012.</t>
  </si>
  <si>
    <t xml:space="preserve">Ubicación </t>
  </si>
  <si>
    <t>Verificar la ubicación de la farmacia.</t>
  </si>
  <si>
    <t xml:space="preserve">1. La farmacia debe estar en el vestíbulo principal del establecimiento, 2. área de mostrador o ventanilla de despacho, 3. un área de almacén para estiba. </t>
  </si>
  <si>
    <t>Numeral 5. Disposiciones generales aplicables a los establecimientos para la atención médica hospitalaria 5.1 Los establecimientos para la atención médica hospitalaria deberán: 5.1.10 de la NOM-016-SSA3-2012.</t>
  </si>
  <si>
    <t>Identificación</t>
  </si>
  <si>
    <t>Verificar que el área cuenta con rótulo de identificación en caso de que se cuente con farmacia.</t>
  </si>
  <si>
    <t>Rótulo de identificación.</t>
  </si>
  <si>
    <t>Numeral 6.7 Servicios generales, NOM-016-SSA3-2012 numeral 6.7.1.1.</t>
  </si>
  <si>
    <t>Verificar existencia de: 1. Equipo de refrigeración para a guarda de medicamentos.</t>
  </si>
  <si>
    <t>Revisar que: 1. Cuente con registros de la temperatura interna entre 2°C y 8°C del refrigerador donde se conserven los medicamentos, insulinas y demás insumos para la salud lo cual deberá registrarse por lo menos tres veces al día. y 2. Limpieza del refrigerados y que no existan alimentos en el interior.</t>
  </si>
  <si>
    <t>Revisar 1.  gráficas de registro de temperatura, 2. registros del mantenimiento preventivo y correctivo, así como 3. registro de inventario.</t>
  </si>
  <si>
    <t>NOM-016-SSA3-2012 numeral 6.7.1.1.</t>
  </si>
  <si>
    <t xml:space="preserve">Guarda de medicamentos </t>
  </si>
  <si>
    <t>Verificar muebles para guarda de medicamentos.</t>
  </si>
  <si>
    <t>Verificar existencia, suficiencia y estado de conservación.</t>
  </si>
  <si>
    <t xml:space="preserve">Catálogo Universal de Servicios de Salud (CAUSES 2016) </t>
  </si>
  <si>
    <t>Medicamentos</t>
  </si>
  <si>
    <t>Clave cuadro básico</t>
  </si>
  <si>
    <t>Nombre genérico</t>
  </si>
  <si>
    <t>Descripción</t>
  </si>
  <si>
    <t>010.000.0103.00</t>
  </si>
  <si>
    <t xml:space="preserve">Ácido acetilsalicílico tableta soluble o efervescente </t>
  </si>
  <si>
    <t xml:space="preserve">Cada tableta solubre o efervescente contiene: Ácido acetilsalicilíco 300 mg. Envase con 20 tabletas solubles o efervescentes. </t>
  </si>
  <si>
    <t>Verificar existencia, vigencia acorde con sistema de semaforización, suficiencia y estado de conservación.</t>
  </si>
  <si>
    <t>Verificar sistema de abasto, mecanismo de entrada, movimiento interno y dispensación.</t>
  </si>
  <si>
    <t>010.000.2503.00</t>
  </si>
  <si>
    <t xml:space="preserve">Alopurinol tableta </t>
  </si>
  <si>
    <t>Cada tableta contiene: Alopurinol 100 mg. Envase con 50  tabletas.</t>
  </si>
  <si>
    <t>010.000.2128.01</t>
  </si>
  <si>
    <t>Amoxicilina cápsula</t>
  </si>
  <si>
    <t>Cada cápsula contiene Amoxicilina trihidratada equivalente a 500 mg de amoxicilina. Envase con 15 cápsulas</t>
  </si>
  <si>
    <t>Atorvastatina tableta</t>
  </si>
  <si>
    <t>010.000.0574.00</t>
  </si>
  <si>
    <t>Captopril tableta</t>
  </si>
  <si>
    <t>Cada tableta contiene: Captopril 25 mg. Envase con 30 tabletas.</t>
  </si>
  <si>
    <t>040.000.2608.00</t>
  </si>
  <si>
    <t>Carbamazepina tableta</t>
  </si>
  <si>
    <t>Cada tableta contiene: Carbamazepina 200 mg. Envase con 20 cápsulas</t>
  </si>
  <si>
    <t>010.000.1939.00</t>
  </si>
  <si>
    <t>Cefalexina tableta o cápsula</t>
  </si>
  <si>
    <t>Cada tableta o cápsula contiene: Cefalexina monohidratada equivalente
a 500 mg de cefalexina. Envase con 20 tabletas o cápsulas.</t>
  </si>
  <si>
    <t>010.000.4255.00</t>
  </si>
  <si>
    <t>Ciprofloxacino cápsula o tableta</t>
  </si>
  <si>
    <t xml:space="preserve">Cada cápsula o tableta contiene: Clorhidrato de ciprofloxacino monohidratado equivalente a 250 mg. Ciprofloxacino. Envase con 8 cápsulas o tabletas </t>
  </si>
  <si>
    <t>010.000.2132.00</t>
  </si>
  <si>
    <t>Claritromicina tableta</t>
  </si>
  <si>
    <t xml:space="preserve">Cada tableta contiene:  Claritromicina 250 mg. Envase con 10 tabletas. </t>
  </si>
  <si>
    <t>010.000.0561.00</t>
  </si>
  <si>
    <t>Clortalidona tableta</t>
  </si>
  <si>
    <t xml:space="preserve">Cada tableta contiene: Clortalidona 50 mg. Envase con 20 tabletas. </t>
  </si>
  <si>
    <t xml:space="preserve">010.000.2714.00 </t>
  </si>
  <si>
    <t xml:space="preserve">Complejo B tableta comprimido o cápsula </t>
  </si>
  <si>
    <t xml:space="preserve">Cada tableta, comprimido o cápsula contiene: Monohidrato o clorhidrato de tiamina 100 mg. Clorhidrato de piridoxina 5 mg. Cianocobalamina 50 mg. Envase con 30 tabletas comprimidos o cápsulas. </t>
  </si>
  <si>
    <t>010.000.1926.00</t>
  </si>
  <si>
    <t>Dicloxacilina cápsula o comprimido</t>
  </si>
  <si>
    <t xml:space="preserve">Cada cápsula o comprimido contiene: Dicloxacilina sódica 500 mg. Envase con 20 cápsulas o comprimidos. </t>
  </si>
  <si>
    <t>Cada cápsula o tableta contiene: Maleato de enalapril 10 mg o lisinopril
10 mg o ramipril 10 mg. Envase con 30 cápsulas o tabletas.</t>
  </si>
  <si>
    <t>010.000.2304.01</t>
  </si>
  <si>
    <t xml:space="preserve">Espironolactona tableta </t>
  </si>
  <si>
    <t>Cada tableta contiene: Espironolactona 25 mg. Envase con 20 tabletas</t>
  </si>
  <si>
    <t>010.000.2307.00</t>
  </si>
  <si>
    <t>Furosemida tableta</t>
  </si>
  <si>
    <t>Cada tableta contiene: Furosemida 40 mg. Envase con 20 tabletas</t>
  </si>
  <si>
    <t>010.000.4359.00</t>
  </si>
  <si>
    <t xml:space="preserve">Gabapentina cápsula </t>
  </si>
  <si>
    <t>Cada cápsula contiene: Gabapentina 300 mg. Envase con 15 cápsulas.</t>
  </si>
  <si>
    <t>010.000.2301.00</t>
  </si>
  <si>
    <t>Hidroclorotiazida</t>
  </si>
  <si>
    <t>Cada tableta contiene: Hidroclorotiazida 25 mg. Envase con 20 tabletas</t>
  </si>
  <si>
    <t xml:space="preserve">010.000.1050.00 </t>
  </si>
  <si>
    <t>Insulina Humana suspensión inyectable acción intermedia NPH</t>
  </si>
  <si>
    <t xml:space="preserve">Cada ml. Contiene:Insulina humana isófana (Origen ADN recombinante) 100 UI o insulina zinc isófana humana (origen ADN recombinante) 100 UI Envase con un frasco ámpula con 5 ml. </t>
  </si>
  <si>
    <t xml:space="preserve"> 010.000.1050.01</t>
  </si>
  <si>
    <t xml:space="preserve">Cada ml. Contiene:Insulina humana isófana (Origen ADN recombinante) 100 UI o insulina zinc isófana humana (origen ADN recombinante) 100 UI Envase con un frasco ámpula con 10 ml. </t>
  </si>
  <si>
    <t xml:space="preserve">010.000.1051.00 </t>
  </si>
  <si>
    <t xml:space="preserve">Insulina Humana solución inyectable acción rápida regular </t>
  </si>
  <si>
    <t xml:space="preserve">Cada ml. Contiene: Insulina humana (origen ADN recombinante) 100 UI o insulina zinc isófana humana (origen ADN recombinante) 100 UI Envase con un frasco ámpula con 5 ml. </t>
  </si>
  <si>
    <t xml:space="preserve"> 010.000.1051.01</t>
  </si>
  <si>
    <t xml:space="preserve">Cada ml. Contiene: Insulina humana (origen ADN recombinante) 100 UI o insulina zinc isófana humana (origen ADN recombinante) 100 UI Envase con un frasco ámpula con 10 ml. </t>
  </si>
  <si>
    <t>010.000.4148.00</t>
  </si>
  <si>
    <t>Insulina Lispro, Lispro Protamina suspensión inyectable</t>
  </si>
  <si>
    <t>Cada mL contiene: Insulina lispro (origen ADN recombinante) 25 UI. Insulina lispro protamina (origen ADN recombinante) 75 UI. Envase con dos cartuchos con 3 mL o un frasco ámpula con 10 mL.</t>
  </si>
  <si>
    <t>010.000.4158.00</t>
  </si>
  <si>
    <t>Insulina glargina solución inyectable</t>
  </si>
  <si>
    <t xml:space="preserve">Cada ml. De solución contiene: Insulina glargina 3.64 mg/ml. Equivalente a 100.0 UI de insulina humana. Envase con un frasco ámpula con 10 ml. </t>
  </si>
  <si>
    <t>010.000.4158.01</t>
  </si>
  <si>
    <t xml:space="preserve"> Envase con 5 cartuchos de vidrio con 3 ml en dispositivo desechable. </t>
  </si>
  <si>
    <t>010.000.2520.00</t>
  </si>
  <si>
    <t>Losartán gragea o comprimido recubierto</t>
  </si>
  <si>
    <t xml:space="preserve">Cada gragea o comprimido recubierto contiene: Losartán potásico 50 mg. Envase con 30 grageas o comprimidos recubiertos </t>
  </si>
  <si>
    <t>010.000.0593.00</t>
  </si>
  <si>
    <t>Isosorbida tableta</t>
  </si>
  <si>
    <t>Cada tableta contiene: Dinitrato de isosorbida 10 mg. Envase con 20 tabletas.</t>
  </si>
  <si>
    <t>010.000.2018.00</t>
  </si>
  <si>
    <t>Itraconazol cápsula</t>
  </si>
  <si>
    <t>Cada cápsula contiene: Itraconazol 100 mg. Envase con 15 cápsulas.</t>
  </si>
  <si>
    <t xml:space="preserve">010.000.5621.00 </t>
  </si>
  <si>
    <t xml:space="preserve">Linagliptina tabletas </t>
  </si>
  <si>
    <t>Cada tableta contiene: Linagliptina de 5 mg. Envase con 30 tabletas.</t>
  </si>
  <si>
    <t>010.000.5165.00</t>
  </si>
  <si>
    <t xml:space="preserve">Metformina tableta </t>
  </si>
  <si>
    <t>Cada tableta contiene: Clorhidrato de metformina 850 mg. Envase con
30 tabletas.</t>
  </si>
  <si>
    <t>010.000.0572.00</t>
  </si>
  <si>
    <t xml:space="preserve">Metoprolol tableta </t>
  </si>
  <si>
    <t xml:space="preserve">Cada tableta contiene: Tantrato de metoprolol 100 mg. Envase con 20 tabletas. </t>
  </si>
  <si>
    <t>010.000.1561.00</t>
  </si>
  <si>
    <t xml:space="preserve">Metronidazol óvulo o tableta vaginal </t>
  </si>
  <si>
    <t>Cada óvulo o tableta contiene: Metronidazol 500 mg. Envase con 10
óvulos o tabletas.</t>
  </si>
  <si>
    <t>010.000.0891.00</t>
  </si>
  <si>
    <t xml:space="preserve">Miconazol crema </t>
  </si>
  <si>
    <t>Cada g contiene: Nitrato de miconazol 20 mg. Envase con 20 g.</t>
  </si>
  <si>
    <t>010.000.0599.00</t>
  </si>
  <si>
    <t xml:space="preserve">Nifedipino comprimido de liberación prolongada </t>
  </si>
  <si>
    <t>Cada comprimido contiene: Nifedipino 30 mg. Envase con 30 comprimidos.</t>
  </si>
  <si>
    <t>010.000.1566.00</t>
  </si>
  <si>
    <t xml:space="preserve">Nistatina óvulo o tableta vaginal </t>
  </si>
  <si>
    <t xml:space="preserve">Cada óvulo o tableta contiene: Nistatina 100,000 UI. Envase con 12 óvulos o tabletas. </t>
  </si>
  <si>
    <t>010.000.5186.01</t>
  </si>
  <si>
    <t>Pantoprazol o Rabeprazol u Omeprazol tableta, gragea o cápsula</t>
  </si>
  <si>
    <t>Cada tableta, gragea o cápsula contiene: Pantoprazol 40 mg, rabeprazol
sódico 20 mg u omeprazol 20 mg. Envase c/7 tabletas,grageas o
cápsulas.</t>
  </si>
  <si>
    <t>010.000.0530.00</t>
  </si>
  <si>
    <t xml:space="preserve">Propranolol tableta </t>
  </si>
  <si>
    <t>Cada tableta contiene: Clorhidrato de propranolol 40 mg. Envase con 30
tabletas.</t>
  </si>
  <si>
    <t>010.000.2540.00</t>
  </si>
  <si>
    <t>Telmisartán tableta</t>
  </si>
  <si>
    <t>Cada tableta contiene: Telmisartán 40 mg. Envase con 30 tabletas.</t>
  </si>
  <si>
    <t>010.000.1903.00</t>
  </si>
  <si>
    <t>Trimetoprima - sulfametoxazol comprimido tableta</t>
  </si>
  <si>
    <t>Cada comprimido o tableta contiene: Trimetoprima 80 mg y
Sulfametoxazol 400 mg. Envase con 20 comprimidos o tabletas.</t>
  </si>
  <si>
    <t>010.000.0596.00</t>
  </si>
  <si>
    <t xml:space="preserve">Verapamilo gragea o tableta recubierta </t>
  </si>
  <si>
    <t>Cada gragea o tableta recubierta contiene: Clorhidrato de verapamilo 80
mg. Envase con 20 grageas o tabletas recubiertas.</t>
  </si>
  <si>
    <t>010.000.4376.00</t>
  </si>
  <si>
    <t>Multiviitaminas (Polivitaminas) y minerales, tabletas, cápsula o gragea</t>
  </si>
  <si>
    <t>Cada tableta, cápsula o gragea contiene: Clorhidrato de tiamina (vitamina B1) 5.0 a 10.0 mg. Riboflavina (vitamina B2) 2.5 a 10.0 mg. Clorhidrato de piridoxina
(vitamina B6) 2.0 a 5.0 mg. Nicotinamida (niacinamida) 10.0 a 100.0 mg.
Cianocobalamina (vitamina B12) 3.0 a 5.0 μg. Acetato de alfatocoferol (vitamina
E) 3.0 a 20.0 mg. Retinol (vitamina A) 2000.0 a 10000.0 UI. Colecalciferol
(vitamina D3) 200.0 a 1000.0 UI. Ácido pantoténico 2.0 a 7.0 mg. Sulfato ferroso15.0 a 60.0 mg. Sulfato de cobre 1.0 a 4.0 mg. Yoduro o fosfato de potasio 0.15 a 4.0 mg. Glicerofosfato, sulfato o hiposulfito de magnesio 1.0 a 8.00 mg. Fosfato de magnesio 5.0 a 133.0 mg. Cloruro, fosfato o sulfato de zinc 3.0 a 25.0 mg. Envase con 30 tabletas, cápsulas o grageas.</t>
  </si>
  <si>
    <t>CARRO ROJO</t>
  </si>
  <si>
    <t xml:space="preserve">Manual de implementación UNEME Enfermedades Crónicas; Numeral 7, NOM-016-SSA3-2012, que establece las características mínimas de infraestructura y equipamiento de hospitales y consultorios de atención médica especializada; Apéndice normativo G Numeral G.2 Equipo de la  NOM-016-SSA3-2012, que establece los requisitos mínimos de infraestructura y equipamiento de establecimientos para la atención médica de pacientes ambulatorios.  Catálogo Universal de Servicios de Salud (CAUSES 2016) , Cuadro Básico de Medicamentos 2015. </t>
  </si>
  <si>
    <t>Verificar existencia con mueble para guarda de medicamentos.</t>
  </si>
  <si>
    <t>Verificar que sea funcional y que este en  buen estado de conservación.</t>
  </si>
  <si>
    <t xml:space="preserve">Verificar 1. Bitacora de entrega recepción con actualización de medicamentos 2. Semaforización de caducidades </t>
  </si>
  <si>
    <t>010.000.0611.00</t>
  </si>
  <si>
    <t>Epinefrina solución inyectable</t>
  </si>
  <si>
    <t>Cada ampolleta contiene: Epinefrina 1 mg (1:1000). Envase con 50
ampolletas con 1 mL.</t>
  </si>
  <si>
    <t>Verificar existencia mínima de 6 ámpulas, vigencia, suficiencia y estado de conservación.</t>
  </si>
  <si>
    <t>Verificar sistema de abasto, mecanismo de entrada, movimiento interno.</t>
  </si>
  <si>
    <t>010.000.0204.00</t>
  </si>
  <si>
    <t xml:space="preserve">Atropina solución inyectable </t>
  </si>
  <si>
    <t>Cada ampolleta contiene: Sulfato de atropina 1 mg. Envase con 50
ampolletas con 1 mL.</t>
  </si>
  <si>
    <t>040.000.0202.00</t>
  </si>
  <si>
    <t>Diazepam solución inyectable</t>
  </si>
  <si>
    <t>Cada ampolleta contiene: Diazepam 10 mg. Envase con 50 ampolletas
de 2 mL.</t>
  </si>
  <si>
    <t>Verificar existencia mínima de 2 ámpulas, vigencia, suficiencia y estado de conservación.</t>
  </si>
  <si>
    <t>010.000.5099.00</t>
  </si>
  <si>
    <t>Adenosina solución inyectable</t>
  </si>
  <si>
    <t>Cada frasco ámpula contiene: Adenosina 6 mg. Envase con 6 frascos
ámpula con 2 mL.</t>
  </si>
  <si>
    <t>010.000.2308.00</t>
  </si>
  <si>
    <t>Furosemida solución inyectable</t>
  </si>
  <si>
    <t xml:space="preserve">Cada ampolleta contiene: Furosemida 20 mg. Envase con 5 ampolletas de 2 ml. </t>
  </si>
  <si>
    <t>Verificar existencia mínima de 4 ámpulas, vigencia, suficiencia y estado de conservación.</t>
  </si>
  <si>
    <t>010.000.0474.00</t>
  </si>
  <si>
    <t xml:space="preserve">Hidrocortisona solución inyectable </t>
  </si>
  <si>
    <t>Cada frasco ámpula contiene: Succinato sódico de hidrocortisona equivalente a
100 mg de hidrocortisona. Envase con 50 frascos ámpula y 50 ampolletas con 2
mL de diluyente.</t>
  </si>
  <si>
    <t>Verificar existencia mínima de 5 ámpulas, vigencia, suficiencia y estado de conservación.</t>
  </si>
  <si>
    <t>040.000.2108.00</t>
  </si>
  <si>
    <t>Midazolam solución inyectable</t>
  </si>
  <si>
    <t>Cada ampolleta contiene: Clorhidrato de midazolam equivalente a 5 mg de
midazolam o midazolam 5 mg. Envase con 5 ampolletas con 5 mL.</t>
  </si>
  <si>
    <t>010.000.3674.00</t>
  </si>
  <si>
    <t>Agua inyectable</t>
  </si>
  <si>
    <t xml:space="preserve">Solución inyectable Envase con 100 ampolletas con 10 ml. </t>
  </si>
  <si>
    <t>Verificar existencia mínima de 2 frascoss, vigencia, suficiencia y estado de conservación.</t>
  </si>
  <si>
    <t>010.000.3609.00</t>
  </si>
  <si>
    <t xml:space="preserve">Cloruro de Sodio solución inyectable </t>
  </si>
  <si>
    <t xml:space="preserve">Solución inyectable al 0.9% Envase con 500 ml. </t>
  </si>
  <si>
    <t>Verificar existencia mínima de 2 frascos, vigencia, suficiencia y estado de conservación.</t>
  </si>
  <si>
    <t>010.000.3612.00</t>
  </si>
  <si>
    <t xml:space="preserve">Cloruro de Sodio y glucosa solución inyectable </t>
  </si>
  <si>
    <t xml:space="preserve">Solución inyectable al 0.9% ( Sodio)  5%  (Glucosa) Envase con 500 ml. </t>
  </si>
  <si>
    <t>010.000.3607.00</t>
  </si>
  <si>
    <t>Glucosa</t>
  </si>
  <si>
    <t>Solución inyectable al 50% Envase con 50 ml.</t>
  </si>
  <si>
    <t>010.000.3601.00</t>
  </si>
  <si>
    <t>Solución inyectable</t>
  </si>
  <si>
    <t xml:space="preserve">Solución inyectable al 5% Envase con 250 ml. </t>
  </si>
  <si>
    <t>010.000.3615.00</t>
  </si>
  <si>
    <t>Solución Hartmann</t>
  </si>
  <si>
    <t xml:space="preserve">Solución inyectable (Cloruro de Sodio 0.600g, Cloruro de Potasio 0.030 g, Cloruro de calcio dihidratado 0.020 g, Lactatao de sodio 0.310 g.)  Envase con 500 ml. </t>
  </si>
  <si>
    <t>Equipo</t>
  </si>
  <si>
    <t xml:space="preserve">Desfibrilador completo </t>
  </si>
  <si>
    <t>Con monitor, cable para usuario con 3 puntas y electrodos para monitoreo.</t>
  </si>
  <si>
    <t>Verificar existencia, funcionalidad y estado de conservación.</t>
  </si>
  <si>
    <t>Registro de inventario  y resguardo del equipo; trazo de control.</t>
  </si>
  <si>
    <t>Hojas de laringoscopio</t>
  </si>
  <si>
    <t>Curva y recta en tamaños 3,4 y 5 para adulto con foco de repuesto.</t>
  </si>
  <si>
    <t>Registro de inventario  y resguardo del equipo</t>
  </si>
  <si>
    <t>Mango de laringoscopio</t>
  </si>
  <si>
    <t>Adulto</t>
  </si>
  <si>
    <t xml:space="preserve">Mascarilla para oxígeno </t>
  </si>
  <si>
    <t xml:space="preserve">Tanque de oxígeno  </t>
  </si>
  <si>
    <t>Tamaño "E", con manómetro y válvula reguladora.</t>
  </si>
  <si>
    <t xml:space="preserve">Bolsa auto inflable para reanimación </t>
  </si>
  <si>
    <t>Con reservorio y mascarilla para adulto</t>
  </si>
  <si>
    <t>Tabla para compresiones cardíacas externas</t>
  </si>
  <si>
    <t xml:space="preserve">De material ligero, de alta resistencia a impactos, inastillable, lavable, dimensiones de 60 x 50 cm ± 10%, con soporte, </t>
  </si>
  <si>
    <t xml:space="preserve">Material </t>
  </si>
  <si>
    <t>Guía de cobre o mandril</t>
  </si>
  <si>
    <t>Para cánulas endotraqueales</t>
  </si>
  <si>
    <t>Verificar existencia de una guía o mandril, funcionalidad y estado de conservación.</t>
  </si>
  <si>
    <t>Cánulas de guedel</t>
  </si>
  <si>
    <t>4,5 y 6 Fr</t>
  </si>
  <si>
    <t>Verificar existencia de al menos una de cada una, funcionalidad y estado de conservación.</t>
  </si>
  <si>
    <t>Cánulas endotraqueales</t>
  </si>
  <si>
    <t>Medias 7,7.5, 8, 8.5  Fr</t>
  </si>
  <si>
    <t>Verificar existencia de al menos una de cada medida señalada,  vigencia y estado de conservación.</t>
  </si>
  <si>
    <t xml:space="preserve">Catéter para vena periférica </t>
  </si>
  <si>
    <t>17 y 18 G</t>
  </si>
  <si>
    <t>Verificar existencia de al menos tres de cada calibre señalado, vigencia y estado de conservación.</t>
  </si>
  <si>
    <t>Equipo para venoclisis</t>
  </si>
  <si>
    <t>Normo gotero y micro gotero</t>
  </si>
  <si>
    <t>Verificar existencia del al menos tres de cada uno, vigencia y estado de conservación.</t>
  </si>
  <si>
    <t>Guantes desechables</t>
  </si>
  <si>
    <t>Mediano y grande</t>
  </si>
  <si>
    <t>Verificar existencia de al menos dos pares de cada medida,  vigencia y estado de conservación.</t>
  </si>
  <si>
    <t xml:space="preserve">ÁREA DE ESTOMATOLOGÍA </t>
  </si>
  <si>
    <t>Numeral 5 Generalidades, 5.3.y 5.6. de la NOM 005-SSA3-2010 y NOM-233-SSA1-2003</t>
  </si>
  <si>
    <t xml:space="preserve">Generalidades </t>
  </si>
  <si>
    <t>Existencia de condiciones generales de Infraestructura, con facilidades arquitectónicas, ruta acceso y salida.</t>
  </si>
  <si>
    <t>Contar con las facilidades arquitectónicas para efectuar las actividades médicas propias del establecimiento, de acuerdo con su denominación y oferta de servicios, además de contar con un área, sala o local apropiado para la espera de pacientes y usuarios, así como la disponibilidad de servicios sanitarios, además de considerar lo necesario para el acceso como la salida considerando las necesidades especiales de las personas con discapacidad y adultos mayores.</t>
  </si>
  <si>
    <t>Título, Establecimientos, Capítulo I, Disposiciones comunes, RIS Art. 104.</t>
  </si>
  <si>
    <t>Conservación e Higiene.</t>
  </si>
  <si>
    <t>El responsable del establecimiento deberá cuidar la conservación, aseo, buen estado y mantenimiento de los mismos, así como del equipo y utencilios, los cuales serán adecuados a la actividad que se realice ó servicios que se presten.</t>
  </si>
  <si>
    <t>Revisar bítacora de mantenimiento.</t>
  </si>
  <si>
    <t>Título, Establecimientos, Capítulo I, Disposiciones comunes, RIS 102 Fracción V y el numeral 5. Obligaciones del patrón, 5.10 y 5.11 de la NOM-025-STPS-2008.</t>
  </si>
  <si>
    <t xml:space="preserve"> Iluminación y ventilación adecuadas.  </t>
  </si>
  <si>
    <t xml:space="preserve">Verificar que los espacios esten provistos de iluminación suficiente, ya sea natural o artificial, adecuada a la naturaleza del trabajo, así como de ventilación adecuada para la renovación continua del aire y para evitar el calor excesivo, la condensación del vapor y el polvo. Además deberá contar sistemas de iluminación de emergencia. </t>
  </si>
  <si>
    <t>Revisar el programa de mantenimiento para las luminarias del centro de trabajo, incluyendo los sistemas de iluminación de emergencia.</t>
  </si>
  <si>
    <t>El numeral 5. Generalidades, 5.7 y 6. Especificaciones 6.1.3. Consultorio de estomatología: 6.1.3. 2 y 6.1.3.3 de la NOM 005-SSA3-2010.</t>
  </si>
  <si>
    <t>Asegurar el suministro de los recursos energéticos y de consumo indispensables para el funcionamiento del establecimiento de atención médica.</t>
  </si>
  <si>
    <t>1. Requiere contactos apropiadamente distrubuidos y en número suficiente para los equipos instalados. Todos los contactos deben estar electricamente polarizados y aterrizados, no se deberán utilizar extensiones eléctricas o contactos múltiples en un solo contacto, 2. La instalación hidráulica debe ser complementada con un sistema local de filtración de agua para aquella que se utiliza en la jeringa triple y en las piezas de mano.</t>
  </si>
  <si>
    <t>Bítacora de mantenimiento.</t>
  </si>
  <si>
    <t>NOM-003-SEGOB-2011, Numeral 5. Obligaciones del patrón, 5.8 y Capítulo 11, 11.1 al 11.5 de la NOM-002-STPS-2010.</t>
  </si>
  <si>
    <t xml:space="preserve"> Señalización informativa y de emergencia para protección civil y delimitación del punto de reunión.</t>
  </si>
  <si>
    <t xml:space="preserve">Verificar la existencia de las señales y avisos sobre protección civil, que permitan a la población identificar y advertir áreas o condiciones que representen riesgo para su salud e integridad física, así como ubicar equipos para la respuesta a emergencias, e instalaciones o servicios de atención a la población en caso de desastre, ubicación del punto de reunión. </t>
  </si>
  <si>
    <t>Verificar que el personal cuente con constancia de capacitación en materia de prevención de incendios y atención de emergencias.</t>
  </si>
  <si>
    <t>Apéndice Normativo “B” 2. Equipamiento para el consultorio de estomatología, 2.1. Mobiliario,2.1.1 al 2.1.8. y el numeral 6. Especificaciones,  6.1.3.1 de la NOM 005-SSA3-2010.</t>
  </si>
  <si>
    <t xml:space="preserve">Contar con áreas para el sillón dental y sus accesorios, asegurando los espacios necesarios para circular con facilidad y seguridad, así como la preparación y esterilización de materiales. Podrá contar con un área para entrevistas y aparato de Rayos X. </t>
  </si>
  <si>
    <t>1. Asiento para odontólogo; 2. Asiento para pacientes y acompañantes, 3. Cubeta o cesto para bolsa de basura municipal, 4. Guarda de materiales, instrumental o equipo; 5. Mesa con tarja, 6. Mueble para escribir; 7. Mueble con cajonera; 8. Sistema para guarda de expediente clínico.</t>
  </si>
  <si>
    <t xml:space="preserve"> Programa de Contingencias. Existencia de bote para bolsa roja de Residuos Peligrosos Biológico Infecciosos, bolsa amarilla para los órganos dentales; contenedor rígido para Residuos Peligrosos Punzocortantes y existencia de almacén o destino final. </t>
  </si>
  <si>
    <t>Apéndice Normativo “B” 2. Equipamiento para el consultorio de estomatología, 2.2. Equipo,2.2.1. al 2.2.4. de la NOM-005-SSA3-2010. Cuadro Básico y Catálogo de Insumos del Sector Salud, publicado en el Diario Oficial de la Federación el 22 de junio de 2011.</t>
  </si>
  <si>
    <t>Verificar condiciones generales y funcionalidad del equipo.</t>
  </si>
  <si>
    <t>1. Esterilizador, 2. Compresora de aire para unidad estomatológica básica, con arranque y paro automático de purga de condensados, 3. Sillón dental con plataforma y respaldo reclinable; 4. Unidad estomatológica básica con charola porta-instrumentos, lámpara y sistema flush abastecedor de agua para la pieza de mano y la jeringa triple, Unidad Radiológica Dental.</t>
  </si>
  <si>
    <t>Registro de inventario, resguardo del equipo y bítacora de mantenimiento del equipo médico del establecimiento.</t>
  </si>
  <si>
    <t xml:space="preserve">Apéndice Normativo “B” 2. Equipamiento para el consultorio de estomatología, 2.3. Instrumental, 2.3.1 a la 2.3.36. de la NOM-005-SSA3-2010. </t>
  </si>
  <si>
    <t xml:space="preserve">Instrumental </t>
  </si>
  <si>
    <t>Verificar existencia del instrumental y funcionalidad.</t>
  </si>
  <si>
    <t>1. Alveolotomo, pinza gubia; 2. Amalgamador de uso dental o mortero pistilo con capacidad para 125 ml; 3. Arco de Young para dique de hule; 4. Contrángulo; 5. Cucharilla para cirugía; 6. Cureta Mc Call, derecha e izquierda, juego (Cureta C K6); 7. Dosificador amalgamador; 8. Elevador recto acanalado, con mango metálico, 2 mm; 9. Elevador de bandera, izquierdo, con mango metálico, extremo en ángulo obtuso y hoja pequeña; 10. Elevador con mango metálico, brazo angulado izquierdo o derecho, extremo fino y corto; 11. Espátula de doble extremo; 12. Espátula Estiques, doble punta de trabajo; 13. Espejo dental con mango de rosca estándar, sin aumento No. 5; 14. Excavador White No. 17, mínimo 10 piezas; 15. Explorador de una pieza con doble extremo No. 5, mínimo 10 piezas; 16. Fórceps, diferentes medidas y adecuados al operador; 17. Grapas variadas para dique de hule; 18. Jeringa Carpulle, con adaptador para aguja desechable, con entrada universal o estándar, hendidura para introducir cartucho de anestésico de 1.8 ml y con dos aletas en el cuerpo para apoyar los dedos índice y medio, mínimo 10 piezas; 19. Lima para hueso doble extremo con punta de trabajo rectangular y oval; 20. Mortero provisto de mano con capacidad para 125 ml; 21. Obturadores de los tipos y condiciones apropiadas al operador; 22. Pieza de mano de alta velocidad esterilizable; 23. Pieza de mano de baja velocidad esterilizable; 24. Pinzas portagrapas; 25. Pinza perforadora Ainsworth; 26. Pinza para curaciones modelo Collage No. 18; 27. Portaamalgama Rower con puntas desmontables, doble extremo; 28. Portavasos para escupidera; 29. Recortador de amalgama, 30. Tijeras para encías curvas con hojas cortas, modelo Quimby, 31. Tira puente Miller; 32. Torundero con tapa.</t>
  </si>
  <si>
    <t>Veficar resguardo del instrumental.</t>
  </si>
  <si>
    <t>Apéndice Normativo “H" del numeral 8. Material de curación y medicamentos para el botíquin de urgencias.</t>
  </si>
  <si>
    <t xml:space="preserve">Insumos y materiales </t>
  </si>
  <si>
    <t>Verificar la existencia de botíquin.</t>
  </si>
  <si>
    <t>Contar con un botiquín para control de urgencias odontológicas el cual deberá contener: 1. Apósitos, 2. Algodón, 3. Campos estériles, 4. Gasas, 5. Guantes quirúrgicos estériles, 6. Jeringas desechables con aguja diversas medidas, 7. Material de sutura, 8. Soluciones antisépticas, 9. Tela adhesiva, 10. Tiras reactivas para la determinación de glucosa en sangre, 11. Vendas elásticas diversas.</t>
  </si>
  <si>
    <t>Verificar fecha de caducidad de los insumos.</t>
  </si>
  <si>
    <t>8.1. Material de curación.</t>
  </si>
  <si>
    <t>Expediente Clínico</t>
  </si>
  <si>
    <t>Verificar la existencia de expediente clínico en el área de estomatología.</t>
  </si>
  <si>
    <t xml:space="preserve">El expediente deberá contener: 1. Identificación del consultorio o unidad, 2. Nombre del estomatólogo, 3. Identificación de la Institución o Consultorio, especificar:  nombre, tipo y ubicación, 4. Identificación del paciente como mínimo: Nombre completo, sexo, edad, domicilio y lugar de residencia.  
</t>
  </si>
  <si>
    <t>Verificar expediente clínico en formato físico y/o electrónico.</t>
  </si>
  <si>
    <t>NOM-004-SSA3-2012 y el numeral 9. Expediente clínico de la NOM-013-SSA2-2006.</t>
  </si>
  <si>
    <t>Historia clínica</t>
  </si>
  <si>
    <t>Verificar la existencia de la Historia clínica estomatológica en el expediente clínico.</t>
  </si>
  <si>
    <t>El expediente deberá contener: 1. Interrogatorio, 2. Factores de riesgo conforme a características de la zona donde habita, nivel socioeconómico, accesibilidad a los servicios, de higiene, hábitos bucales y de alimentación, 3. Antecedentes heredo-familiares, 4. Antecedentes personales patológicos, 5. Antecedentes personales no patológicos, 6. Aparatos y sistemas, 7. Exploración física que consta de: cavidad bucal, cabeza, cuello y registro de signos vitales, 8. Motivo de la consulta, 9. Padecimiento actual, 10. Odontograma inicial, debe referirse a la situación en la que se presenta el paciente, 11. Odontograma de seguimiento y es el mismo que el final, debe referirse a la situación de alta del paciente, 12. Estudios de gabinete y laboratorio (en caso de que se requiera), 13. Diagnóstico, 14. Fecha, 15. Nombre y firma del estomatólogo, del paciente o representante legal del paciente, 16. Notas de evolución. Se debe elaborar cada vez que se proporcione atención al paciente y consta de: fecha y actividad realizada con nombre y firma del estomatólogo, del paciente o representante legal del paciente, 17. Incluir en la historia clínica: Nota Tratamiento e indicaciones estomatológicas, en el caso de medicamentos señale dosis, vía y periodicidad, 18. Nota de interconsulta (en caso de que se realice), debe elaborarla el estomatólogo y debe constar de: 19. Nombre a quien se dirige, 20. Criterios de diagnóstico, 21. Estudios de gabinete y laboratorio, 22. Sugerencias de diagnóstico y tratamiento.</t>
  </si>
  <si>
    <t>Verificar historia clínica en formato físico y/o electrónico.</t>
  </si>
  <si>
    <t>Consentimiento bajo información</t>
  </si>
  <si>
    <t>Existencia de formatos con apego normativo.</t>
  </si>
  <si>
    <t>1. Nombre del paciente, 2. Nombre de la institución, 3. Nombre del estomatólogo, 4. Diagnóstico, 5. Acto autorizado de naturaleza curativa, 6. Riesgos, 7. Molestias, 8. Efectos  secundarios, 9. Alternativas de tratamiento, 10. Motivo de elección, 11. Mayor o menor urgencia, 12. Lugar y fecha donde se emite, 13. Autorización al estomatólogo para atención de contingencias y urgencias, derivadas del acto autorizado, atendiendo al principio de libertad de prescripción, 14. Nombre completo y firma del estomatólogo, paciente y testigos.</t>
  </si>
  <si>
    <t xml:space="preserve">Verificar formatos de consentimiento informado. </t>
  </si>
  <si>
    <t>El numeral 8. Medidas básicas de prevención de riesgos de la NOM-013-SSA2-2006.</t>
  </si>
  <si>
    <t>Medidas de barrera</t>
  </si>
  <si>
    <t>Existencia de medidas de barrera.</t>
  </si>
  <si>
    <t>Verificar que la aplicación de las medidas de barrera: 1. Utilizar, con todo paciente y para todo procedimiento clínico medidas de barrera como son: bata, anteojos o careta y guantes y cubre bocas desechables, para atender a cada paciente; deberán ser utilizadas exclusivamente en el sitio y momento quirúrgico ex profeso, 2. Utilizar para la protección del paciente: babero y campos quirúrgicos desechables y anteojos de protección cuando el caso lo requiera. Las barreras deben mantener su integridad para ser protectoras, 3. Realizar el lavado de manos con agua potable, jabón líquido, soluciones antisépticas y secar con toallas desechables o secador de aire, antes de colocarse los guantes e inmediatamente al retirarlos, 4. Usar un par de guantes nuevos con cada paciente. Todos los guantes clínicos serán desechables, de látex u otros materiales, no estériles para operatoria y estériles para cirugía. Se usarán guantes gruesos de hule o nitrilo para lavar material e instrumental.</t>
  </si>
  <si>
    <t>El numeral 5. Disposiciones generales, 5.9 y 5.9.1 de la NOM-013-SSA2-2006.</t>
  </si>
  <si>
    <t>Recursos humanos</t>
  </si>
  <si>
    <t>Verificar que el personal se encuentre en el establecimiento.</t>
  </si>
  <si>
    <t>Capacitación de estomatólogo y personal auxiliar en el manejo de las maniobras básicas de reanimación cardiopulmonar.</t>
  </si>
  <si>
    <t>Existencia documental de capacitación del estomatólogo y el personal auxiliar en el manejo de las maniobras básicas de reanimación cardiopulmonar.</t>
  </si>
  <si>
    <t xml:space="preserve">CAUSES; NOM-004-SSA3-2012 y el numeral 9. Expediente clínico de la NOM-013-SSA2-2006. CIE-10 Z01.2, 89.31, 96.54, 00.F3, 00.F8 CAUSES 2014, Intervención No. 137. </t>
  </si>
  <si>
    <t xml:space="preserve">Atención preventiva a población de riesgo: Caries dental </t>
  </si>
  <si>
    <t>Existencia de casos.</t>
  </si>
  <si>
    <t>Verificar 1. Revisión del proceso de atención.</t>
  </si>
  <si>
    <t>Revisión de expediente clínico.</t>
  </si>
  <si>
    <t xml:space="preserve">CAUSES; NOM-004-SSA3-2012 y el numeral 9. Expediente clínico de la NOM-013-SSA2-200. CIE-10 Z01.2, CIE-9-MC 89.31 y 96.54. CAUSES 2014, Intervención No. 138. </t>
  </si>
  <si>
    <t xml:space="preserve">Aplicación de Sellador de fosetas y fisuras dentales </t>
  </si>
  <si>
    <t xml:space="preserve">CAUSES; NOM-004-SSA3-2012 y el numeral 9. Expediente clínico de la NOM-013-SSA2-200. CIE-10 k02, S02.5, Z01.2, CIE-9-M 89.31, 23.2X. CAUSES 2014, Intervención No. 139. </t>
  </si>
  <si>
    <t>Restauraciones dentales con amalgama, ionometro de vidrio y resina, por caries o fractura de los dientes</t>
  </si>
  <si>
    <t xml:space="preserve">CAUSES; NOM-004-SSA3-2012 y el numeral 9. Expediente clínico de la NOM-013-SSA2-2008. CIE-10 K04.7, K05.0, k05.2, K05.2, CIE-9 MC 24.31, 24.4X. CAUSES 2014, Intervención No. 140. </t>
  </si>
  <si>
    <t>Diagnóstico y tratamiento de focos infecciosos bacterianos agudos en la cavidad bucal</t>
  </si>
  <si>
    <t xml:space="preserve">CAUSES; NOM-004-SSA3-2012 y el numeral 9. Expediente clínico de la NOM-013-SSA2-2008.CIE-10, K04.1, K05.3, S02.5, 23.0, 23.11. CAUSES 2014, Intervención No. 141. </t>
  </si>
  <si>
    <t>Extracción de dientes erupcionados y restos radiculares</t>
  </si>
  <si>
    <t xml:space="preserve">CAUSES; NOM-004-SSA3-2012 y el numeral 9. Expediente clínico de la NOM-013-SSA2-2009. CIE-10 K04.1, K04.2, K04.3, K04.4, K04.6, K04.9, CIE-9-MC 00.G1, 23.71. CAUSES 2014, Intervención No. 142. </t>
  </si>
  <si>
    <t>Diagnóstico y tratamiento de pulpitis y necrosis pulpar, absceso maxilar (drenaje)</t>
  </si>
  <si>
    <t>Revisión de expediente clínico y verificar registro de la referencia de pacientes y seguimiento.</t>
  </si>
  <si>
    <t>CAUSES; NOM-004-SSA3-2012 y el numeral 9. Expediente clínico de la  NOM-013-SSA2-2008.CIE-10, K01.1,CIE-9-MC 23.1, CAUSES 2014, Intervención No. 143.</t>
  </si>
  <si>
    <t xml:space="preserve">Extracción de tercer molar </t>
  </si>
  <si>
    <t>CALIDAD</t>
  </si>
  <si>
    <t>Criterios a evaluar                                                  PROCESO</t>
  </si>
  <si>
    <t>Criterios a evaluar  RESULTADO</t>
  </si>
  <si>
    <t>El auditor deberá revisar el proceso operativo relativo a:</t>
  </si>
  <si>
    <t>El auditor deberá revisar el resultado relativo a:</t>
  </si>
  <si>
    <t>Lineamiento para el uso de la herramienta Sistema Unificado de Gestión (SUG) Atención y Orientación al Usuario de los Servicios de Salud.</t>
  </si>
  <si>
    <t>Sistema Unificado de Gestión (SUG)</t>
  </si>
  <si>
    <t>Verificar la existencia del Módulo de Atención del SUG en el área de consulta externa, con imagen institucional acorde al lineamiento vigente.</t>
  </si>
  <si>
    <t>Verificar la designación de personal de apoyo del módulo de atención del SUG y el registro de actividades acorde al lineamiento vigente.</t>
  </si>
  <si>
    <t>Verificar:
1. Que cuente con el lineamiento vigente en formato impreso o
electrónico.
2. El registro de las solicitudes de atención que se atiendan en el
módulo del SUG.</t>
  </si>
  <si>
    <t xml:space="preserve"> Verificar la existencia de al menos un buzón de atención del SUG en el área de mayor circulación de usuarios de la unidad de salud, con imagen institucional acorde al lineamiento vigente.</t>
  </si>
  <si>
    <t>El buzón de atención del SUG deberá contar con los insumos necesarios: formatos unificados de solicitud de atención (FUSA) y pluma o lápiz para su llenado.</t>
  </si>
  <si>
    <t>Verificar: 1. Cronograma de Aperturas de Buzón del SUG y notificación correspondiente a los participantes. 2. Minutas de apertura del buzón del SUG, con apego a las fechas establecidas en el cronograma y firma de todos los actores.</t>
  </si>
  <si>
    <t>Verificar que se difunda entre los usuarios los elementos del SUG disponibles para presentar quejas, sugerencias, felicitaciones y solicitudes de gestión: módulo, buzones, 01 800 y otros medios implementados dependiendo de la  entidad.</t>
  </si>
  <si>
    <t>Evidencia de la implementación de estrategias de difusión al interior del establecimiento de salud para promover el SUG.</t>
  </si>
  <si>
    <t>Evidencia de estrategias de difusión al interior del establecimiento de salud para promover el Sistema Unificado de Gestión (SUG): cartel, volante, etc.</t>
  </si>
  <si>
    <t>Verificar el seguimiento, resolución y notificación al usuario de las quejas, sugerencias, felicitaciones y solicitudes de gestión.</t>
  </si>
  <si>
    <t xml:space="preserve">Registro y seguimiento de las solicitudes de atención  del SUG, mediante el uso de la herramienta en línea del SUG. </t>
  </si>
  <si>
    <t>Verificar la generación de reportes a través del uso de la herramienta en línea del SUG.</t>
  </si>
  <si>
    <t>Resolución de las solicitudes de atención del SUG.</t>
  </si>
  <si>
    <t>Evidencia de la resolución de quejas, sugerencias, felicitaciones y solicitudes de gestión, con base en los tiempos establecidos en el Lineamiento vigente</t>
  </si>
  <si>
    <t>Evidencia de notificación de solicitudes de atención          de los usuarios de forma personalizada y mediante la publicación mensual del tablero SUG en salas de espera.</t>
  </si>
  <si>
    <t>Registro histórico de tableros SUG y evidencia de formatos  de notificaciónpersonal a los usuarios si es el caso.</t>
  </si>
  <si>
    <t>Lineamientos operativo para el desarrollo del aval ciudadano (2005).</t>
  </si>
  <si>
    <t xml:space="preserve">Aval Ciudadano </t>
  </si>
  <si>
    <t>Verificar el Acta de instalación del Aval Ciudadano.</t>
  </si>
  <si>
    <t>Contar con cartas compromiso firmadas por el Aval Ciudadano.</t>
  </si>
  <si>
    <t>Verificar : 1. Publicación cuatrimestral de la Información de Trato Digno del Aval Ciudadano, 2. Publicación interna de los resultados de la gestión de las quejas, sugerencias y felicitaciones, evidencia del seguimiento de los compromisos.</t>
  </si>
  <si>
    <t xml:space="preserve">Página web CONAMED 2015, Comisión Nacional de Protección Social en Salud 2015. </t>
  </si>
  <si>
    <t>Códigos ético conductuales</t>
  </si>
  <si>
    <t>Existencia de códigos éticos conductuales en el establecimiento.</t>
  </si>
  <si>
    <t>Se difunde y se hace del conocimiento de los usuarios y prestadores de servicio los diferentes Códigos Ético-Conductuales y beneficios del Sistema de Protección Social en Salud.</t>
  </si>
  <si>
    <t>Verificar existencia documental o física de la aplicación de cualquier técnica de difusión para los usuarios y personal de salud de la Carta de Derechos Generales de los pacientes, la Carta de Derechos de los Beneficiarios del Sistema de Protección Social en Salud, la Carta de los derechos de los Médicos, el Código de Ética para el personal de enfermería, y el Código de Bioética para el personal de salud (audiovisual, pláticas, carteles, folletos, etc.).</t>
  </si>
  <si>
    <t xml:space="preserve">Verificar Mecanismo de identificación, análisis y atención de eventos adversos presente en el manual de organización o procedimientos. </t>
  </si>
  <si>
    <t xml:space="preserve">Verificar 1. que se cuente con formatos establecidos para la identificación y reporte de eventos adversos en la unidad. </t>
  </si>
  <si>
    <t>Verificar registros: 1. Registro de análisis de eventos adversos. 2. El seguimiento a las acciones derivadas de los eventos adversos y centinela detectados en la unidad.</t>
  </si>
  <si>
    <t>Reducir el riesgo de infecciones relacionadas con la atención de la salud.  Verificar que en el manual de procedimiento se establezcan las acciones para reducir el riesgo de infecciones relacionadas con la atención de la salud que incluya el programa de higiene de manos.</t>
  </si>
  <si>
    <t xml:space="preserve">Verificar: 1. Existencia un programa de higiene de manos que incluya a  todo el personal de la UNEME 2. Que todo el personal antes del contacto con el paciente o de realizar un procedimiento (toma de muestras) realice el correcto lavado de manos, de acuerdo con lo propuesto por la guía multimodal de la OMS 3. Que el personal conozca la técnica de lavado de manos, 4. Que el cartel de higiene de manos así como el cartel de los cinco momentos para la higiene de las manos se encuentre en un lugar visible para los usuarios y personal de salud. </t>
  </si>
  <si>
    <t>Verificar: 1. La existencia física de los manuales de procedimientos en  donde se identifique la meta 5 como procedimiento, 2.  Evidencia documental que avale la capacitación del personal en la técnica de higiene de manos 3. Evidencia documental de las acciones de mejora para la correcta higiene de manos.</t>
  </si>
  <si>
    <t>HOJA DE RESULTADOS</t>
  </si>
  <si>
    <t>CLUES</t>
  </si>
  <si>
    <t>Tipo de Criterio</t>
  </si>
  <si>
    <t>Puntaje esperado</t>
  </si>
  <si>
    <t>Puntaje alcanzado</t>
  </si>
  <si>
    <t>Estructura</t>
  </si>
  <si>
    <t>Proceso</t>
  </si>
  <si>
    <t>Evidencia documental</t>
  </si>
  <si>
    <t>Total</t>
  </si>
  <si>
    <t>Calificación Gobierno</t>
  </si>
  <si>
    <t>Calificación Consulta Externa</t>
  </si>
  <si>
    <t>FARMACIA</t>
  </si>
  <si>
    <t xml:space="preserve">Calificación Farmacia </t>
  </si>
  <si>
    <t xml:space="preserve">CARRO ROJO </t>
  </si>
  <si>
    <t xml:space="preserve">Calificación Carro Rojo </t>
  </si>
  <si>
    <t xml:space="preserve">Calificación Calidad </t>
  </si>
  <si>
    <t xml:space="preserve">RESULTADO  GLOBAL ESTRUCTURA ESPECIALIZADA </t>
  </si>
  <si>
    <t>CALIFICACIÓN GLOBAL</t>
  </si>
  <si>
    <t>NOMBRE Y FIRMA DEL COORDINADOR DE LA VISITA DE EVALUACIÓN</t>
  </si>
  <si>
    <r>
      <t xml:space="preserve">Lavabo / </t>
    </r>
    <r>
      <rPr>
        <b/>
        <sz val="10"/>
        <color indexed="9"/>
        <rFont val="Montserrat Medium"/>
      </rPr>
      <t>Tarja</t>
    </r>
  </si>
  <si>
    <t>UNIDAD DE ANÁLISIS ECONÓMICO</t>
  </si>
  <si>
    <t>UNIDDAD DE ANÁLISIS ECONÓMICO</t>
  </si>
  <si>
    <t>CRITERIO MAYOR</t>
  </si>
  <si>
    <t xml:space="preserve">Total - Médicos  especialistas  </t>
  </si>
  <si>
    <t xml:space="preserve">Total - Enfermeras  </t>
  </si>
  <si>
    <t xml:space="preserve">Total - Personal de trabajo social  </t>
  </si>
  <si>
    <t xml:space="preserve">Total - Personal de nutrición  </t>
  </si>
  <si>
    <r>
      <t xml:space="preserve">Total - Personal de psicología </t>
    </r>
    <r>
      <rPr>
        <b/>
        <sz val="10"/>
        <rFont val="Montserrat Medium"/>
      </rPr>
      <t xml:space="preserve"> </t>
    </r>
  </si>
  <si>
    <t>Requisitos generales: Limpieza e infraestructura</t>
  </si>
  <si>
    <t>Acciones Esenciales para la Seguridad del Paciente</t>
  </si>
  <si>
    <t xml:space="preserve">Verificar: 1. Existencia en plantilla de personal, que corresponda el registro de entrada y salida con el horario en plantilla de personal.   2. Cumplir con las capacitaciones de los programas establecidos. </t>
  </si>
  <si>
    <t>Personal de Medicina (Especialista)
(CRITERIO MAYOR)</t>
  </si>
  <si>
    <t>Personal de Enfermería
(CRITERIO MAYOR)</t>
  </si>
  <si>
    <t>Personal de Nutrición
(CRITERIO MAYOR)</t>
  </si>
  <si>
    <t>Personal de Psicología
(CRITERIO MAYOR)</t>
  </si>
  <si>
    <t>Personal de Trabajo Social
(CRITERIO MAYOR)</t>
  </si>
  <si>
    <t>Personal de recepción
(CRITERIO MAYOR)</t>
  </si>
  <si>
    <t xml:space="preserve">Condiciones generales
(CRITERIO MAYOR) </t>
  </si>
  <si>
    <r>
      <t xml:space="preserve">Verificar </t>
    </r>
    <r>
      <rPr>
        <b/>
        <sz val="10"/>
        <rFont val="Montserrat Medium"/>
      </rPr>
      <t>condiciones generales de limpieza e infraestructura</t>
    </r>
    <r>
      <rPr>
        <sz val="10"/>
        <rFont val="Montserrat Medium"/>
      </rPr>
      <t>, con facilidades arquitectónicas, ruta, acceso y salida.</t>
    </r>
  </si>
  <si>
    <r>
      <rPr>
        <u/>
        <sz val="10"/>
        <color indexed="8"/>
        <rFont val="Montserrat Medium"/>
      </rPr>
      <t>CONSULTA PRIMERA VEZ.</t>
    </r>
    <r>
      <rPr>
        <b/>
        <sz val="10"/>
        <color indexed="8"/>
        <rFont val="Montserrat Medium"/>
      </rPr>
      <t xml:space="preserve"> </t>
    </r>
    <r>
      <rPr>
        <sz val="10"/>
        <color indexed="8"/>
        <rFont val="Montserrat Medium"/>
      </rPr>
      <t>Constatar que cuente con  los indicadores siguientes: 1.</t>
    </r>
    <r>
      <rPr>
        <u/>
        <sz val="10"/>
        <color indexed="8"/>
        <rFont val="Montserrat Medium"/>
      </rPr>
      <t xml:space="preserve">  Plicometría </t>
    </r>
    <r>
      <rPr>
        <sz val="10"/>
        <color indexed="8"/>
        <rFont val="Montserrat Medium"/>
      </rPr>
      <t xml:space="preserve">4 pliegues(bicipital, tricipital, subescapular, </t>
    </r>
    <r>
      <rPr>
        <sz val="10"/>
        <rFont val="Montserrat Medium"/>
      </rPr>
      <t>suprailiaco</t>
    </r>
    <r>
      <rPr>
        <sz val="10"/>
        <color indexed="8"/>
        <rFont val="Montserrat Medium"/>
      </rPr>
      <t xml:space="preserve">), con excepción de adulto mayor, obesidad grado II en adelante. 2. Dietéticos. 3. Diagnostico Nutricional con metas y estrategias. </t>
    </r>
  </si>
  <si>
    <r>
      <rPr>
        <u/>
        <sz val="10"/>
        <color indexed="8"/>
        <rFont val="Montserrat Medium"/>
      </rPr>
      <t>DIAGNOSTICO NUTRICIONAL:  Al cumplir la estancia de tratamiento en la unidad debe inclui</t>
    </r>
    <r>
      <rPr>
        <b/>
        <sz val="10"/>
        <color indexed="8"/>
        <rFont val="Montserrat Medium"/>
      </rPr>
      <t>r</t>
    </r>
    <r>
      <rPr>
        <sz val="10"/>
        <color indexed="8"/>
        <rFont val="Montserrat Medium"/>
      </rPr>
      <t>: plan de Alimentación, gasto energético total, gasto energético basal, consumo total, distribución de equivalentes por tiempo de comida, indicadores antropométricos, bioquímicos y dietéticos registrados al ingresó y al egresó.</t>
    </r>
  </si>
  <si>
    <r>
      <rPr>
        <u/>
        <sz val="10"/>
        <color indexed="8"/>
        <rFont val="Montserrat Medium"/>
      </rPr>
      <t>CONSULTA SUBSECUENTE.</t>
    </r>
    <r>
      <rPr>
        <sz val="10"/>
        <color indexed="8"/>
        <rFont val="Montserrat Medium"/>
      </rPr>
      <t xml:space="preserve"> Constatar: 1. Que cuente con  indicadores: Antropométricos(peso, talla, IMC y circunferencia de cintura),  dietéticos, diagnostico nutricional con metas y estrategias. 2. Verificar en la  4a,7a,10a y 13a consulta la  aplicación del recordatorio de 24 hrs. 3. Elaboración de plan de alimentación.</t>
    </r>
  </si>
  <si>
    <r>
      <rPr>
        <u/>
        <sz val="10"/>
        <color indexed="8"/>
        <rFont val="Montserrat Medium"/>
      </rPr>
      <t>CONSULTA PRIMERA VEZ.</t>
    </r>
    <r>
      <rPr>
        <b/>
        <sz val="10"/>
        <color indexed="8"/>
        <rFont val="Montserrat Medium"/>
      </rPr>
      <t xml:space="preserve"> </t>
    </r>
    <r>
      <rPr>
        <sz val="10"/>
        <color indexed="8"/>
        <rFont val="Montserrat Medium"/>
      </rPr>
      <t>Constatar valoración psicológica a pacientes:  1. Aplicación y registro de test o pruebas psicológicas. 2. Realización de historia clínica.</t>
    </r>
  </si>
  <si>
    <r>
      <rPr>
        <u/>
        <sz val="10"/>
        <color indexed="8"/>
        <rFont val="Montserrat Medium"/>
      </rPr>
      <t>CONSULTA SUBSECUENTE.</t>
    </r>
    <r>
      <rPr>
        <b/>
        <sz val="10"/>
        <color indexed="8"/>
        <rFont val="Montserrat Medium"/>
      </rPr>
      <t xml:space="preserve"> </t>
    </r>
    <r>
      <rPr>
        <sz val="10"/>
        <color indexed="8"/>
        <rFont val="Montserrat Medium"/>
      </rPr>
      <t xml:space="preserve"> Constatar: 1. Aplicación y registro de batería de pruebas psicológicas (test depresión, ansiedad, trastornos de la conducta alimentaria, tabaquismo, alcoholismo). 2. Conclusión de historia clínica en caso necesario. 3. Identificación de etapa de duelo. 4. Realización de sesiones psicoterapéuticas.</t>
    </r>
  </si>
  <si>
    <t>Acciones Esenciales para la Seguridad del Paciente
(CRITERIO MAYOR)</t>
  </si>
  <si>
    <t>Aviso de funcionamiento
(CRITERIO MAYOR)</t>
  </si>
  <si>
    <t>Institución: SSA= Secretaria de Salud,O= Otros</t>
  </si>
  <si>
    <t>Autorizaciones sanitarias</t>
  </si>
  <si>
    <t xml:space="preserve"> CÉDULA DE EVALUACIÓN PARA UNEME - ENFERMEDADES CRÓNICAS                                                                                                                                   </t>
  </si>
  <si>
    <r>
      <t>Observar que se 1. Cuente con al menos con dos áreas: una para el interrogatorio con el paciente y su acompañante y otra para la exploración física, 2. Las áreas de interrogatorio y de exploración de un consultorio  pueden estar contiguas o separadas;  3. Deberá tener un lavabo con jabón y toallas desechables, ubicado en el área de exploración física</t>
    </r>
    <r>
      <rPr>
        <b/>
        <sz val="10"/>
        <rFont val="Montserrat Medium"/>
      </rPr>
      <t xml:space="preserve"> incluyendo el cartel de la técnica del lavado de manos.</t>
    </r>
  </si>
  <si>
    <r>
      <t>Verificar que: 1. Cuente con al menos con dos áreas: una para el interrogatorio con el paciente y su acompañante y otra para la exploración física,  2. Las áreas de interrogatorio y de exploración de un consultorio  pueden estar contiguas o separadas;  3. Deberá tener un lavabo con jabón y toallas desechables, ubicado en el área de exploración física i</t>
    </r>
    <r>
      <rPr>
        <b/>
        <sz val="10"/>
        <rFont val="Montserrat Medium"/>
      </rPr>
      <t>ncluyendo el cartel de la técnica del lavado de manos.</t>
    </r>
  </si>
  <si>
    <r>
      <t xml:space="preserve">Verificar que  1. Cuente con al menos con dos áreas: una para el interrogatorio con el paciente y su acompañante y otra para la exploración física, 2. Las áreas de interrogatorio y de exploración de un consultorio  pueden estar contiguas o separadas;  3. Deberá tener un lavabo con jabón y toallas desechables, ubicado en el área de exploración física </t>
    </r>
    <r>
      <rPr>
        <b/>
        <sz val="10"/>
        <rFont val="Montserrat Medium"/>
      </rPr>
      <t>incluyendo el cartel de la técnica del lavado de manos.</t>
    </r>
  </si>
  <si>
    <r>
      <t xml:space="preserve">Verificar   1. Espacio y mobiliario suficiente y adecuado para la entrevista, así como para la intervención nutricional. 2. Deberá tener un lavabo con jabón y toallas desechables, ubicado en el área de exploración física </t>
    </r>
    <r>
      <rPr>
        <b/>
        <sz val="10"/>
        <rFont val="Montserrat Medium"/>
      </rPr>
      <t>incluyendo el cartel de la técnica del lavado de manos.</t>
    </r>
  </si>
  <si>
    <r>
      <t xml:space="preserve">Verificar  1. Espacio y mobiliario suficiente y adecuado para la entrevista, así como para la intervención nutricional. 2. Deberá tener un lavabo con jabón y toallas desechables, ubicado en el área de exploración física </t>
    </r>
    <r>
      <rPr>
        <b/>
        <sz val="10"/>
        <rFont val="Montserrat Medium"/>
      </rPr>
      <t>incluyendo el cartel de la técnica del lavado de manos.</t>
    </r>
  </si>
  <si>
    <t xml:space="preserve">1. Acreditación 2. Supervisión </t>
  </si>
  <si>
    <r>
      <t xml:space="preserve">Verificar: 1. Contar preferentemente con sanitarios para público y pacientes independientes para hombres y mujeres, así como condiciones para pacientes con discapacidad 2. Bote para basura (preferentemente de pedal o campana), 3. Existencia del cartel con recomendación de la higiene de manos, 4. Condiciones de pintura sin zonas de oxidación, </t>
    </r>
    <r>
      <rPr>
        <b/>
        <sz val="10"/>
        <rFont val="Montserrat Medium"/>
      </rPr>
      <t>5. Que no existan húmedad, cuarteaduras, orificios en plafones y paredes</t>
    </r>
    <r>
      <rPr>
        <sz val="10"/>
        <rFont val="Montserrat Medium"/>
      </rPr>
      <t>, ni fugas de agua. 6. Iluminación y ventilación adecuadas</t>
    </r>
  </si>
  <si>
    <r>
      <t>Verificar existencia de</t>
    </r>
    <r>
      <rPr>
        <b/>
        <sz val="10"/>
        <rFont val="Montserrat Medium"/>
      </rPr>
      <t xml:space="preserve"> condiciones generales de Infraestructura</t>
    </r>
    <r>
      <rPr>
        <sz val="10"/>
        <rFont val="Montserrat Medium"/>
      </rPr>
      <t xml:space="preserve">, con facilidades arquitectónicas </t>
    </r>
  </si>
  <si>
    <t>Eventos Adversos  y centinela
(CRITERIO MAYOR)</t>
  </si>
  <si>
    <t>FARMACIA/GUARDA MEDICAMENTOS
Se evaluará con base en su cuadro estatal de medicamentos y de acuerdo a su perfil epidemiológico.</t>
  </si>
  <si>
    <t>Perdsonal de Medicina especialista  ( en  cualquiera de las siguientes especialidades: medicina integrada, medicina interna, medicina familiar o endocrinología)</t>
  </si>
  <si>
    <t xml:space="preserve">Personal de enfermería </t>
  </si>
  <si>
    <t xml:space="preserve">Personal de trabajo social  </t>
  </si>
  <si>
    <t xml:space="preserve">Personal de nutrición  </t>
  </si>
  <si>
    <t>Personal de psicología.</t>
  </si>
  <si>
    <t>Cumplimiento normativo de al menos 70% los expedientes clínicos revisados</t>
  </si>
  <si>
    <t>Cada tableta contiene: Atorvastatina cálcica trihidratada equivalente a  20 mg de atorvastatina. Envase con 30 tabletas.</t>
  </si>
  <si>
    <t>010.000.5106.01</t>
  </si>
  <si>
    <t>010.000.6333.00</t>
  </si>
  <si>
    <t xml:space="preserve">Lisinopril cápsula o tableta </t>
  </si>
  <si>
    <t>010.000.6334.00</t>
  </si>
  <si>
    <t xml:space="preserve">Ramipril cápsula o tableta </t>
  </si>
  <si>
    <t>ada cápsula o tableta contiene: Ramipril 10 mg. Envase con 30 cápsulas o tabletas.</t>
  </si>
  <si>
    <t xml:space="preserve">Verificar: 1. Que esté vigente, 2. Que tenga las firmas y sellos por la autoridad correspondiente, 3. Nombre y domicilio de la persona física o moral propietaria del establecimiento 4. Domicilio del establecimiento donde se realiza el proceso y fecha de inicio de operaciones, 5. Procesos utilizados y línea o líneas de productos; </t>
  </si>
  <si>
    <r>
      <t>Verificar que se cuente con 1. Copia del contrato laboral vigente. 2. En caso  de ser personal de base una copia de constancia de adscripción</t>
    </r>
    <r>
      <rPr>
        <b/>
        <sz val="10"/>
        <rFont val="Montserrat Medium"/>
      </rPr>
      <t xml:space="preserve"> 3. Documentación probatoria (título y cédula profesional de licenciatura y especialidad -medicina integrada, medicina interna, medicina familiar o endocrinología)</t>
    </r>
    <r>
      <rPr>
        <sz val="10"/>
        <rFont val="Montserrat Medium"/>
      </rPr>
      <t xml:space="preserve">. 4. </t>
    </r>
    <r>
      <rPr>
        <b/>
        <sz val="10"/>
        <rFont val="Montserrat Medium"/>
      </rPr>
      <t>Constancia de Taller de implementación del modelo UNEME EC otorgado por CENAPRECE.</t>
    </r>
    <r>
      <rPr>
        <sz val="10"/>
        <rFont val="Montserrat Medium"/>
      </rPr>
      <t xml:space="preserve"> 5. Constancia de capacitación en Interculturalidad y/o género 6. Constancia de capacitación en materia de prevención de incendios y atención de emergencias. 7. Capacitación en reanimación cardiopulmonar en al menos un médico por turno. </t>
    </r>
    <r>
      <rPr>
        <b/>
        <sz val="10"/>
        <rFont val="Montserrat Medium"/>
      </rPr>
      <t>8. Capacitación Acciones Esenciales para la Seguridad del Paciente (Conocimiento y aplicación).</t>
    </r>
  </si>
  <si>
    <r>
      <t>Verificar que se cuente con : 1. Copia del contrato laboral vigente. 2. En caso  de ser personal de base una copia de constancia de adscripción.</t>
    </r>
    <r>
      <rPr>
        <b/>
        <sz val="10"/>
        <rFont val="Montserrat Medium"/>
      </rPr>
      <t xml:space="preserve"> 3. Documentación probatoria (título y cédula profesional de licenciatura).</t>
    </r>
    <r>
      <rPr>
        <sz val="10"/>
        <rFont val="Montserrat Medium"/>
      </rPr>
      <t xml:space="preserve"> 4. Taller de implementación del modelo UNEME EC otorgado por CENAPRECE. 5. Constancia de capacitación en Interculturalidad y/o género 6. Constancia de capacitación en materia de prevención de incendios y atención de emergencias. 7. Constancia de capacitación para procesamiento de muestras en equipo analizador automatizado de química sanguínea semiseca.</t>
    </r>
    <r>
      <rPr>
        <b/>
        <sz val="10"/>
        <rFont val="Montserrat Medium"/>
      </rPr>
      <t xml:space="preserve"> 8. Capacitación Acciones Esenciales para la Seguridad del Paciente (Conocimiento y aplicación).</t>
    </r>
  </si>
  <si>
    <r>
      <t>Verificar que se cuente con :  1. Copia del contrato laboral vigente. 2. En caso  de ser personal de base una copia de constancia de servicios</t>
    </r>
    <r>
      <rPr>
        <b/>
        <sz val="10"/>
        <rFont val="Montserrat Medium"/>
      </rPr>
      <t xml:space="preserve"> 3. Documentación probatoria (título y cédula profesional de licenciatura) </t>
    </r>
    <r>
      <rPr>
        <sz val="10"/>
        <rFont val="Montserrat Medium"/>
      </rPr>
      <t xml:space="preserve">4.  Constancia de Taller de implementación del modelo UNEME EC otorgado por CENAPRECE.  5. Constancia de capacitación en Interculturalidad y/o género 6. Constancia de capacitación en materia de prevención de incendios y atención de emergencias. </t>
    </r>
    <r>
      <rPr>
        <b/>
        <sz val="10"/>
        <rFont val="Montserrat Medium"/>
      </rPr>
      <t>7. Capacitación Acciones Esenciales para la Seguridad del Paciente (Conocimiento y aplicación).</t>
    </r>
  </si>
  <si>
    <r>
      <t>Verificar que se cuente con :  1. Copia del contrato laboral vigente. 2. En caso  de ser personal de base una copia de constancia de servicios</t>
    </r>
    <r>
      <rPr>
        <b/>
        <sz val="10"/>
        <rFont val="Montserrat Medium"/>
      </rPr>
      <t xml:space="preserve">  3. Documentación probatoria (título y cédula profesional de licenciatura)</t>
    </r>
    <r>
      <rPr>
        <sz val="10"/>
        <rFont val="Montserrat Medium"/>
      </rPr>
      <t xml:space="preserve"> 4. Constancia de aller de implementación del modelo UNEME EC otorgado por CENAPRECE. 5. Constancia de capacitación en Interculturalidad y/o género 6. Constancia de capacitación en materia de prevención de incendios y atención de emergencias. </t>
    </r>
    <r>
      <rPr>
        <b/>
        <sz val="10"/>
        <rFont val="Montserrat Medium"/>
      </rPr>
      <t>7.Capacitación Acciones Esenciales para la Seguridad del Paciente (Conocimiento y aplicación).</t>
    </r>
  </si>
  <si>
    <r>
      <t xml:space="preserve">Verificar que se cuente con : 1. Copia del contrato laboral vigente. 2. En caso  de ser personal de base una copia de constancia de adscripción </t>
    </r>
    <r>
      <rPr>
        <b/>
        <sz val="10"/>
        <rFont val="Montserrat Medium"/>
      </rPr>
      <t>3. Documentación probatoria (título y cédula profesional de licenciatura); Personal técnico: Documentación probatoria (cédula profesional).</t>
    </r>
    <r>
      <rPr>
        <sz val="10"/>
        <rFont val="Montserrat Medium"/>
      </rPr>
      <t xml:space="preserve"> 4. Constancia de Taller de implementación del modelo UNEME EC otorgado por CENAPRECE.  5. Constancia de capacitación en Interculturalidad y/o género 6. Constancia de capacitación en materia de prevención de incendios y atención de emergencias. </t>
    </r>
    <r>
      <rPr>
        <b/>
        <sz val="10"/>
        <rFont val="Montserrat Medium"/>
      </rPr>
      <t>7. Capacitación Acciones Esenciales para la Seguridad del Paciente (Conocimiento y aplicación).</t>
    </r>
  </si>
  <si>
    <r>
      <t xml:space="preserve">Verificar que se cuente con :1. Copia del contrato laboral vigente. 2. En caso  de ser personal de base una copia de constancia de servicios 3. Documentación probatoria (título y cédula profesional de licenciatura o cedula profesional de carrera técnica) o en su caso comprobante de ultimo grado de estudios. 4. Taller de implementación del modelo UNEME EC otorgado por CENAPRECE. </t>
    </r>
    <r>
      <rPr>
        <b/>
        <sz val="10"/>
        <rFont val="Montserrat Medium"/>
      </rPr>
      <t xml:space="preserve"> 5 Capacitación Acciones Esenciales para la Seguridad del Paciente (Conocimiento y aplicación).</t>
    </r>
  </si>
  <si>
    <t xml:space="preserve">HISTORIA CLÍNICA MÉDICA. Constatar el apego a la NOM-004-SSA3-2012 y NOM-124-SSA3-2010, que incluya: 1. Fecha de detección del padecimiento, 2. Diagnóstico inicial y búsqueda de comorbilidades. 3. Indagación de alcoholismo y tabaquismo. 4. Tratamiento previo. </t>
  </si>
  <si>
    <t>NOTA DIAGNOSTICO INTEGRADO. Constatar análisis interdisciplinario del diagnóstico de todas las áreas de atención con estratificación del riesgo cardiovascular en la primera consulta subsecuente.</t>
  </si>
  <si>
    <t>NOTA DE EVOLUCIÓN CONSULTA SUBSECUENTE. Constatar en notas medicas de evolución: 1. Actualización del cuadro clínico;  2. Signos vitales y exploración física completa;  3. Resultados de estudios paraclínicos  y de gabinete transcritos e interpretados en notas médicas si se realizaron: Toma mensual de glucemia capilar en ayuno,  hemoglobina glucosilada (HbAc1), Colesterol Total, cHDL, y estimación cLDL al menos cada 6 meses, micro albuminuria al menos una vez al año, Electrocardiograma al menos una vez al año, Cardiobioimpedancia al menos una vez al año;  4. Actualización del diagnóstico médico;  5. Tratamiento farmacológico y no farmacológico otorgado; 6. Que la información asentada en la tarjetas de control de enfermedades crónicas se encuentre completa y sea congruente con la del expediente clínico electrónico.</t>
  </si>
  <si>
    <t>NOTA ACTUALIZACION DEL DIAGNÓSTICO Y TRATAMIENTO INTEGRADO. Constatar existencia de la actualización del diagnostico en expediente clínico de forma periódica (mínimo semestral), que incluya el análisis interdisciplinario del diagnóstico, tratamiento médico, psicológico, nutricional, estratificación del paciente para la realización de actividad física, pronóstico (que involucre todas las áreas de atención) y Etapa de adherencia terapéutica.</t>
  </si>
  <si>
    <t>NOTA DE CONTRAREFERENCIA. Constatar existencia de resumen de contrarreferencia a su unidad de salud en expediente clínico, que incluya el diagnostico de ingreso, análisis interdisciplinario del diagnóstico y tratamiento,  estratificación del riesgo del paciente, pronóstico (que involucre todas las áreas de atención) y Etapa de adherencia terapéutica.</t>
  </si>
  <si>
    <t xml:space="preserve">CONSULTA PRIMERA VEZ. Constatar: 1. Nota de evolución de valoración podológica. (Debe incluir resultados esperados e intervenciones). 2. Toma de muestras para analizador automatizado de química sanguínea semiseca y registro de resultados.
 </t>
  </si>
  <si>
    <r>
      <t>CONSULTA SUBSECUENTE. Constatar: 1. Nota de evolución de valoración podológica. (Actualización de resultados esperados e intervenciones). 2. Cotejar la aplicación del Proceso Enfermero: Diagnósticos Enfermeros, Plan de cuidados individualizado</t>
    </r>
    <r>
      <rPr>
        <sz val="10"/>
        <color indexed="10"/>
        <rFont val="Montserrat Medium"/>
      </rPr>
      <t>.</t>
    </r>
    <r>
      <rPr>
        <sz val="10"/>
        <rFont val="Montserrat Medium"/>
      </rPr>
      <t xml:space="preserve"> 3. Plan de alta  del paciente al cumplir un año de tratamiento en la unidad (Si aplica)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</si>
</sst>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0"/>
      <name val="Arial"/>
      <family val="2"/>
      <charset val="1"/>
    </font>
    <font>
      <sz val="11"/>
      <color indexed="8"/>
      <name val="Calibri"/>
      <family val="2"/>
      <charset val="1"/>
    </font>
    <font>
      <b/>
      <sz val="10"/>
      <color indexed="8"/>
      <name val="Soberana Sans"/>
      <family val="3"/>
      <charset val="1"/>
    </font>
    <font>
      <b/>
      <sz val="10"/>
      <name val="Soberana Sans"/>
      <family val="3"/>
      <charset val="1"/>
    </font>
    <font>
      <sz val="10"/>
      <name val="Soberana Sans"/>
      <family val="3"/>
      <charset val="1"/>
    </font>
    <font>
      <sz val="11"/>
      <name val="Soberana Sans"/>
      <family val="3"/>
      <charset val="1"/>
    </font>
    <font>
      <b/>
      <sz val="12"/>
      <name val="Soberana Titular"/>
      <family val="3"/>
      <charset val="1"/>
    </font>
    <font>
      <b/>
      <sz val="12"/>
      <name val="Soberana Sans"/>
      <family val="3"/>
      <charset val="1"/>
    </font>
    <font>
      <b/>
      <sz val="14"/>
      <color indexed="9"/>
      <name val="Soberana Sans"/>
      <family val="3"/>
      <charset val="1"/>
    </font>
    <font>
      <b/>
      <sz val="10"/>
      <color indexed="9"/>
      <name val="Soberana Sans"/>
      <family val="3"/>
      <charset val="1"/>
    </font>
    <font>
      <b/>
      <sz val="11"/>
      <name val="Soberana Sans"/>
      <family val="3"/>
      <charset val="1"/>
    </font>
    <font>
      <b/>
      <sz val="11"/>
      <color indexed="9"/>
      <name val="Soberana Sans"/>
      <family val="3"/>
      <charset val="1"/>
    </font>
    <font>
      <sz val="10"/>
      <color indexed="9"/>
      <name val="Soberana Sans"/>
      <family val="3"/>
      <charset val="1"/>
    </font>
    <font>
      <sz val="10"/>
      <color indexed="8"/>
      <name val="Soberana Sans"/>
      <family val="3"/>
      <charset val="1"/>
    </font>
    <font>
      <sz val="10"/>
      <color indexed="10"/>
      <name val="Soberana Sans"/>
      <family val="3"/>
      <charset val="1"/>
    </font>
    <font>
      <sz val="11"/>
      <color indexed="8"/>
      <name val="Soberana Sans"/>
      <family val="3"/>
      <charset val="1"/>
    </font>
    <font>
      <sz val="10"/>
      <color indexed="57"/>
      <name val="Soberana Sans"/>
      <family val="3"/>
      <charset val="1"/>
    </font>
    <font>
      <b/>
      <sz val="11"/>
      <color indexed="8"/>
      <name val="Soberana Sans"/>
      <family val="3"/>
      <charset val="1"/>
    </font>
    <font>
      <b/>
      <sz val="10"/>
      <name val="Montserrat Medium"/>
    </font>
    <font>
      <b/>
      <sz val="10"/>
      <color indexed="8"/>
      <name val="Montserrat Medium"/>
    </font>
    <font>
      <sz val="10"/>
      <name val="Montserrat Medium"/>
    </font>
    <font>
      <sz val="11"/>
      <name val="Montserrat Medium"/>
    </font>
    <font>
      <sz val="11"/>
      <color indexed="10"/>
      <name val="Montserrat Medium"/>
    </font>
    <font>
      <b/>
      <sz val="12"/>
      <name val="Montserrat Medium"/>
    </font>
    <font>
      <b/>
      <sz val="14"/>
      <name val="Montserrat Medium"/>
    </font>
    <font>
      <b/>
      <sz val="14"/>
      <color indexed="9"/>
      <name val="Montserrat Medium"/>
    </font>
    <font>
      <b/>
      <sz val="10"/>
      <color indexed="9"/>
      <name val="Montserrat Medium"/>
    </font>
    <font>
      <b/>
      <sz val="11"/>
      <name val="Montserrat Medium"/>
    </font>
    <font>
      <b/>
      <sz val="11"/>
      <color indexed="9"/>
      <name val="Montserrat Medium"/>
    </font>
    <font>
      <sz val="10"/>
      <color indexed="8"/>
      <name val="Montserrat Medium"/>
    </font>
    <font>
      <sz val="11"/>
      <color indexed="9"/>
      <name val="Montserrat Medium"/>
    </font>
    <font>
      <sz val="10"/>
      <color indexed="9"/>
      <name val="Montserrat Medium"/>
    </font>
    <font>
      <sz val="10"/>
      <color indexed="10"/>
      <name val="Montserrat Medium"/>
    </font>
    <font>
      <b/>
      <sz val="11"/>
      <color indexed="8"/>
      <name val="Montserrat Medium"/>
    </font>
    <font>
      <sz val="11"/>
      <color indexed="8"/>
      <name val="Montserrat Medium"/>
    </font>
    <font>
      <b/>
      <sz val="10"/>
      <color theme="0"/>
      <name val="Montserrat Medium"/>
    </font>
    <font>
      <u/>
      <sz val="10"/>
      <color indexed="8"/>
      <name val="Montserrat Medium"/>
    </font>
    <font>
      <sz val="9"/>
      <color theme="1"/>
      <name val="Montserrat"/>
    </font>
  </fonts>
  <fills count="23">
    <fill>
      <patternFill patternType="none"/>
    </fill>
    <fill>
      <patternFill patternType="gray125"/>
    </fill>
    <fill>
      <patternFill patternType="solid">
        <fgColor indexed="9"/>
        <bgColor indexed="26"/>
      </patternFill>
    </fill>
    <fill>
      <patternFill patternType="solid">
        <fgColor indexed="23"/>
        <bgColor indexed="54"/>
      </patternFill>
    </fill>
    <fill>
      <patternFill patternType="solid">
        <fgColor indexed="61"/>
        <bgColor indexed="25"/>
      </patternFill>
    </fill>
    <fill>
      <patternFill patternType="solid">
        <fgColor indexed="48"/>
        <bgColor indexed="23"/>
      </patternFill>
    </fill>
    <fill>
      <patternFill patternType="solid">
        <fgColor indexed="13"/>
        <bgColor indexed="34"/>
      </patternFill>
    </fill>
    <fill>
      <patternFill patternType="solid">
        <fgColor indexed="22"/>
        <bgColor indexed="55"/>
      </patternFill>
    </fill>
    <fill>
      <patternFill patternType="solid">
        <fgColor indexed="26"/>
        <bgColor indexed="9"/>
      </patternFill>
    </fill>
    <fill>
      <patternFill patternType="solid">
        <fgColor indexed="31"/>
        <bgColor indexed="47"/>
      </patternFill>
    </fill>
    <fill>
      <patternFill patternType="solid">
        <fgColor indexed="55"/>
        <bgColor indexed="22"/>
      </patternFill>
    </fill>
    <fill>
      <patternFill patternType="solid">
        <fgColor indexed="25"/>
        <bgColor indexed="61"/>
      </patternFill>
    </fill>
    <fill>
      <patternFill patternType="solid">
        <fgColor indexed="47"/>
        <bgColor indexed="31"/>
      </patternFill>
    </fill>
    <fill>
      <patternFill patternType="solid">
        <fgColor rgb="FF989898"/>
        <bgColor indexed="54"/>
      </patternFill>
    </fill>
    <fill>
      <patternFill patternType="solid">
        <fgColor rgb="FF989898"/>
        <bgColor indexed="23"/>
      </patternFill>
    </fill>
    <fill>
      <patternFill patternType="solid">
        <fgColor rgb="FF989898"/>
        <bgColor indexed="22"/>
      </patternFill>
    </fill>
    <fill>
      <patternFill patternType="solid">
        <fgColor rgb="FF9F2241"/>
        <bgColor indexed="25"/>
      </patternFill>
    </fill>
    <fill>
      <patternFill patternType="solid">
        <fgColor rgb="FF989898"/>
        <bgColor indexed="64"/>
      </patternFill>
    </fill>
    <fill>
      <patternFill patternType="solid">
        <fgColor rgb="FF989898"/>
        <bgColor indexed="55"/>
      </patternFill>
    </fill>
    <fill>
      <patternFill patternType="solid">
        <fgColor rgb="FF9F2241"/>
        <bgColor indexed="61"/>
      </patternFill>
    </fill>
    <fill>
      <patternFill patternType="solid">
        <fgColor theme="0"/>
        <bgColor indexed="26"/>
      </patternFill>
    </fill>
    <fill>
      <patternFill patternType="solid">
        <fgColor rgb="FFBB955C"/>
        <bgColor indexed="26"/>
      </patternFill>
    </fill>
    <fill>
      <patternFill patternType="solid">
        <fgColor theme="0"/>
        <bgColor indexed="64"/>
      </patternFill>
    </fill>
  </fills>
  <borders count="3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indexed="8"/>
      </left>
      <right/>
      <top style="thin">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93">
    <xf numFmtId="0" fontId="0" fillId="0" borderId="0" xfId="0"/>
    <xf numFmtId="0" fontId="0" fillId="2" borderId="0" xfId="0" applyFill="1"/>
    <xf numFmtId="0" fontId="0" fillId="0" borderId="0" xfId="0" applyFont="1"/>
    <xf numFmtId="0" fontId="4" fillId="0" borderId="0" xfId="0" applyFont="1"/>
    <xf numFmtId="0" fontId="3" fillId="0" borderId="0" xfId="0" applyFont="1"/>
    <xf numFmtId="0" fontId="6" fillId="2" borderId="0" xfId="0" applyFont="1" applyFill="1" applyBorder="1" applyAlignment="1">
      <alignment horizontal="right" vertical="center"/>
    </xf>
    <xf numFmtId="0" fontId="4" fillId="2" borderId="0" xfId="0" applyFont="1" applyFill="1"/>
    <xf numFmtId="0" fontId="3" fillId="2" borderId="0" xfId="0" applyFont="1" applyFill="1" applyBorder="1" applyAlignment="1">
      <alignment horizontal="center" vertical="center"/>
    </xf>
    <xf numFmtId="0" fontId="4" fillId="0" borderId="0" xfId="0" applyFont="1" applyAlignment="1"/>
    <xf numFmtId="0" fontId="3" fillId="2"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3" fillId="0" borderId="0" xfId="0" applyFont="1" applyAlignment="1">
      <alignment vertical="center"/>
    </xf>
    <xf numFmtId="0" fontId="4" fillId="2" borderId="1" xfId="0" applyFont="1" applyFill="1" applyBorder="1" applyAlignment="1">
      <alignment horizontal="justify" vertical="center" wrapText="1"/>
    </xf>
    <xf numFmtId="0" fontId="9" fillId="3"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0" xfId="0" applyFont="1" applyFill="1"/>
    <xf numFmtId="0" fontId="4" fillId="0" borderId="0" xfId="0" applyFont="1" applyAlignment="1">
      <alignment horizontal="center"/>
    </xf>
    <xf numFmtId="0" fontId="4" fillId="0" borderId="1" xfId="0" applyFont="1" applyFill="1" applyBorder="1" applyAlignment="1">
      <alignment horizontal="center" vertical="center" wrapText="1"/>
    </xf>
    <xf numFmtId="0" fontId="5" fillId="2" borderId="0" xfId="0" applyFont="1" applyFill="1"/>
    <xf numFmtId="0" fontId="4" fillId="2" borderId="1" xfId="0" applyFont="1" applyFill="1" applyBorder="1" applyAlignment="1">
      <alignment horizontal="center" vertical="center"/>
    </xf>
    <xf numFmtId="0" fontId="4" fillId="2" borderId="0" xfId="0" applyFont="1" applyFill="1" applyAlignment="1">
      <alignment wrapText="1"/>
    </xf>
    <xf numFmtId="0" fontId="4" fillId="0" borderId="1" xfId="0" applyFont="1" applyBorder="1"/>
    <xf numFmtId="0" fontId="4" fillId="0" borderId="0" xfId="0" applyFont="1" applyAlignment="1">
      <alignment wrapText="1"/>
    </xf>
    <xf numFmtId="10" fontId="3" fillId="0" borderId="1" xfId="0" applyNumberFormat="1" applyFont="1" applyBorder="1"/>
    <xf numFmtId="0" fontId="9"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4" fillId="2" borderId="1" xfId="0" applyFont="1" applyFill="1" applyBorder="1" applyAlignment="1">
      <alignment horizontal="justify" vertical="center"/>
    </xf>
    <xf numFmtId="0" fontId="4" fillId="0" borderId="0" xfId="0" applyFont="1" applyFill="1" applyAlignment="1">
      <alignment horizontal="justify" vertical="center" wrapText="1"/>
    </xf>
    <xf numFmtId="0" fontId="4" fillId="2" borderId="0" xfId="0" applyFont="1" applyFill="1" applyAlignment="1"/>
    <xf numFmtId="0" fontId="10" fillId="0" borderId="1" xfId="0" applyFont="1" applyFill="1" applyBorder="1" applyAlignment="1">
      <alignment horizontal="justify" vertical="center"/>
    </xf>
    <xf numFmtId="0" fontId="12" fillId="2" borderId="0" xfId="0" applyFont="1" applyFill="1" applyAlignment="1"/>
    <xf numFmtId="0" fontId="12" fillId="5" borderId="0" xfId="0" applyFont="1" applyFill="1" applyAlignment="1"/>
    <xf numFmtId="0" fontId="5" fillId="2" borderId="0" xfId="0" applyFont="1" applyFill="1" applyAlignment="1">
      <alignment horizontal="center" vertical="center"/>
    </xf>
    <xf numFmtId="0" fontId="5" fillId="0" borderId="0" xfId="0" applyFont="1" applyAlignment="1">
      <alignment horizontal="center" vertical="center"/>
    </xf>
    <xf numFmtId="0" fontId="5" fillId="2" borderId="0" xfId="0" applyFont="1" applyFill="1" applyAlignment="1"/>
    <xf numFmtId="0" fontId="4" fillId="6" borderId="0" xfId="0" applyFont="1" applyFill="1" applyAlignment="1"/>
    <xf numFmtId="0" fontId="13" fillId="0" borderId="1" xfId="0" applyFont="1" applyFill="1" applyBorder="1" applyAlignment="1">
      <alignment horizontal="justify" vertical="center" wrapText="1"/>
    </xf>
    <xf numFmtId="0" fontId="15" fillId="0" borderId="0" xfId="1" applyFont="1" applyFill="1" applyAlignment="1">
      <alignment horizontal="center" vertical="center"/>
    </xf>
    <xf numFmtId="0" fontId="15" fillId="6" borderId="0" xfId="1" applyFont="1" applyFill="1" applyAlignment="1">
      <alignment horizontal="center" vertical="center"/>
    </xf>
    <xf numFmtId="0" fontId="15" fillId="0" borderId="0" xfId="1" applyFont="1" applyAlignment="1">
      <alignment horizontal="center" vertical="center"/>
    </xf>
    <xf numFmtId="0" fontId="4" fillId="0" borderId="0" xfId="0" applyFont="1" applyAlignment="1">
      <alignment horizontal="center" vertical="center"/>
    </xf>
    <xf numFmtId="0" fontId="4" fillId="0" borderId="2" xfId="0" applyFont="1" applyFill="1" applyBorder="1" applyAlignment="1">
      <alignment horizontal="justify" vertical="center" wrapText="1"/>
    </xf>
    <xf numFmtId="0" fontId="12" fillId="3" borderId="0" xfId="0" applyFont="1" applyFill="1" applyAlignment="1">
      <alignment horizontal="center"/>
    </xf>
    <xf numFmtId="0" fontId="3" fillId="2" borderId="3" xfId="0" applyFont="1" applyFill="1" applyBorder="1" applyAlignment="1">
      <alignment horizontal="center" vertical="center" wrapText="1"/>
    </xf>
    <xf numFmtId="0" fontId="2" fillId="2" borderId="1" xfId="0" applyFont="1" applyFill="1" applyBorder="1" applyAlignment="1">
      <alignment vertical="center"/>
    </xf>
    <xf numFmtId="0" fontId="9" fillId="3" borderId="4"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2" borderId="0" xfId="0" applyFont="1" applyFill="1" applyAlignment="1">
      <alignment horizontal="center"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6" borderId="0" xfId="0" applyFont="1" applyFill="1"/>
    <xf numFmtId="0" fontId="16" fillId="2" borderId="0" xfId="0" applyFont="1" applyFill="1" applyAlignment="1">
      <alignment horizontal="center" vertical="center"/>
    </xf>
    <xf numFmtId="0" fontId="16" fillId="0" borderId="0" xfId="0" applyFont="1" applyAlignment="1">
      <alignment horizontal="center" vertical="center"/>
    </xf>
    <xf numFmtId="0" fontId="4" fillId="2" borderId="2"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4" fillId="2" borderId="7" xfId="0" applyFont="1" applyFill="1" applyBorder="1" applyAlignment="1">
      <alignment horizontal="justify" vertical="center" wrapText="1"/>
    </xf>
    <xf numFmtId="0" fontId="4" fillId="2" borderId="12" xfId="0" applyFont="1" applyFill="1" applyBorder="1" applyAlignment="1">
      <alignment horizontal="justify" vertical="center" wrapText="1"/>
    </xf>
    <xf numFmtId="0" fontId="3" fillId="7" borderId="1" xfId="0" applyFont="1" applyFill="1" applyBorder="1" applyAlignment="1">
      <alignment horizontal="center"/>
    </xf>
    <xf numFmtId="0" fontId="4" fillId="2" borderId="0" xfId="0" applyFont="1" applyFill="1" applyBorder="1" applyAlignment="1">
      <alignment horizontal="center" vertical="center"/>
    </xf>
    <xf numFmtId="0" fontId="4" fillId="0" borderId="0" xfId="0" applyFont="1" applyBorder="1" applyAlignment="1">
      <alignment horizontal="center" vertical="center"/>
    </xf>
    <xf numFmtId="0" fontId="4" fillId="2" borderId="0" xfId="0" applyFont="1" applyFill="1" applyAlignment="1">
      <alignment horizontal="center"/>
    </xf>
    <xf numFmtId="0" fontId="12" fillId="2" borderId="0" xfId="0" applyFont="1" applyFill="1" applyAlignment="1">
      <alignment horizontal="center"/>
    </xf>
    <xf numFmtId="0" fontId="4" fillId="0" borderId="0" xfId="0" applyFont="1" applyFill="1" applyBorder="1" applyAlignment="1">
      <alignment horizontal="justify" vertical="center" wrapText="1"/>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12" fillId="2" borderId="0" xfId="0" applyFont="1" applyFill="1" applyAlignment="1">
      <alignment horizontal="left" vertical="center"/>
    </xf>
    <xf numFmtId="0" fontId="14" fillId="2" borderId="0" xfId="0" applyFont="1" applyFill="1" applyAlignment="1">
      <alignment horizontal="left" vertical="center"/>
    </xf>
    <xf numFmtId="0" fontId="7" fillId="2" borderId="3" xfId="0" applyFont="1" applyFill="1" applyBorder="1" applyAlignment="1">
      <alignment horizontal="center" vertical="center"/>
    </xf>
    <xf numFmtId="0" fontId="7"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9" fillId="4" borderId="1" xfId="0" applyFont="1" applyFill="1" applyBorder="1" applyAlignment="1">
      <alignment horizontal="center" vertical="center"/>
    </xf>
    <xf numFmtId="0" fontId="17" fillId="2" borderId="1" xfId="0" applyFont="1" applyFill="1" applyBorder="1" applyAlignment="1">
      <alignment horizontal="left" vertical="center"/>
    </xf>
    <xf numFmtId="0" fontId="9" fillId="3" borderId="2" xfId="0" applyFont="1" applyFill="1" applyBorder="1" applyAlignment="1">
      <alignment horizontal="center" vertical="center"/>
    </xf>
    <xf numFmtId="0" fontId="5" fillId="2" borderId="1" xfId="0" applyFont="1" applyFill="1" applyBorder="1" applyAlignment="1">
      <alignment horizontal="justify" vertical="center"/>
    </xf>
    <xf numFmtId="0" fontId="4" fillId="0" borderId="0" xfId="0" applyFont="1" applyFill="1" applyAlignment="1"/>
    <xf numFmtId="0" fontId="4" fillId="0" borderId="1" xfId="0" applyFont="1" applyBorder="1" applyAlignment="1"/>
    <xf numFmtId="0" fontId="4" fillId="0" borderId="1" xfId="0" applyFont="1" applyBorder="1" applyAlignment="1">
      <alignment horizontal="center"/>
    </xf>
    <xf numFmtId="0" fontId="9" fillId="0" borderId="0" xfId="0" applyFont="1" applyAlignment="1">
      <alignment horizontal="center"/>
    </xf>
    <xf numFmtId="0" fontId="5" fillId="0" borderId="0" xfId="0" applyFont="1"/>
    <xf numFmtId="0" fontId="20"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0" borderId="0" xfId="0" applyFont="1"/>
    <xf numFmtId="0" fontId="23" fillId="2" borderId="0" xfId="0" applyFont="1" applyFill="1" applyBorder="1" applyAlignment="1">
      <alignment horizontal="right" vertical="center"/>
    </xf>
    <xf numFmtId="0" fontId="20" fillId="2" borderId="0" xfId="0" applyFont="1" applyFill="1"/>
    <xf numFmtId="0" fontId="18" fillId="2" borderId="0" xfId="0" applyFont="1" applyFill="1" applyBorder="1" applyAlignment="1">
      <alignment horizontal="center" vertical="center"/>
    </xf>
    <xf numFmtId="0" fontId="23" fillId="2" borderId="0" xfId="0" applyFont="1" applyFill="1" applyBorder="1" applyAlignment="1">
      <alignment vertical="center"/>
    </xf>
    <xf numFmtId="0" fontId="23" fillId="2" borderId="0" xfId="0" applyFont="1" applyFill="1" applyBorder="1" applyAlignment="1">
      <alignment horizontal="left" vertical="center"/>
    </xf>
    <xf numFmtId="0" fontId="20" fillId="0" borderId="0" xfId="0" applyFont="1" applyAlignment="1"/>
    <xf numFmtId="0" fontId="18" fillId="2"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19" fillId="2" borderId="1" xfId="0" applyFont="1" applyFill="1" applyBorder="1" applyAlignment="1">
      <alignment horizontal="center" vertical="center"/>
    </xf>
    <xf numFmtId="0" fontId="18" fillId="2" borderId="4"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20" fillId="2" borderId="1" xfId="0" applyFont="1" applyFill="1" applyBorder="1" applyAlignment="1">
      <alignment horizontal="justify" vertical="center" wrapText="1"/>
    </xf>
    <xf numFmtId="0" fontId="26" fillId="3" borderId="1" xfId="0" applyFont="1" applyFill="1" applyBorder="1" applyAlignment="1">
      <alignment horizontal="center" vertical="center" wrapText="1"/>
    </xf>
    <xf numFmtId="0" fontId="20" fillId="0" borderId="1" xfId="0" applyFont="1" applyFill="1" applyBorder="1" applyAlignment="1">
      <alignment horizontal="justify" vertical="center"/>
    </xf>
    <xf numFmtId="0" fontId="20" fillId="2" borderId="1" xfId="0" applyFont="1" applyFill="1" applyBorder="1" applyAlignment="1">
      <alignment horizontal="center" vertical="center" wrapText="1"/>
    </xf>
    <xf numFmtId="0" fontId="27" fillId="0" borderId="1" xfId="0" applyFont="1" applyFill="1" applyBorder="1" applyAlignment="1">
      <alignment horizontal="justify" vertical="center" wrapText="1"/>
    </xf>
    <xf numFmtId="0" fontId="27"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justify" vertical="center" wrapText="1"/>
    </xf>
    <xf numFmtId="0" fontId="27" fillId="0" borderId="1" xfId="0" applyFont="1" applyFill="1" applyBorder="1" applyAlignment="1">
      <alignment horizontal="center" wrapText="1"/>
    </xf>
    <xf numFmtId="0" fontId="20" fillId="2" borderId="1" xfId="0" applyFont="1" applyFill="1" applyBorder="1" applyAlignment="1">
      <alignment horizontal="left" wrapText="1"/>
    </xf>
    <xf numFmtId="0" fontId="20" fillId="0" borderId="1" xfId="0" applyFont="1" applyFill="1" applyBorder="1" applyAlignment="1">
      <alignment horizontal="center" vertical="center" wrapText="1"/>
    </xf>
    <xf numFmtId="0" fontId="27" fillId="9" borderId="12" xfId="0" applyFont="1" applyFill="1" applyBorder="1" applyAlignment="1">
      <alignment horizontal="center" vertical="center"/>
    </xf>
    <xf numFmtId="0" fontId="27" fillId="9" borderId="0" xfId="0" applyFont="1" applyFill="1" applyBorder="1" applyAlignment="1">
      <alignment horizontal="center" vertical="center"/>
    </xf>
    <xf numFmtId="0" fontId="27" fillId="0" borderId="2" xfId="0" applyFont="1" applyFill="1" applyBorder="1" applyAlignment="1">
      <alignment horizontal="center" vertical="center" wrapText="1"/>
    </xf>
    <xf numFmtId="0" fontId="20" fillId="0" borderId="2" xfId="0" applyFont="1" applyBorder="1" applyAlignment="1">
      <alignment horizontal="justify" vertical="center" wrapText="1"/>
    </xf>
    <xf numFmtId="0" fontId="21" fillId="2" borderId="1" xfId="0" applyFont="1" applyFill="1" applyBorder="1" applyAlignment="1">
      <alignment horizontal="justify" vertical="center" wrapText="1"/>
    </xf>
    <xf numFmtId="0" fontId="27" fillId="2" borderId="1" xfId="0" applyFont="1" applyFill="1" applyBorder="1" applyAlignment="1">
      <alignment horizontal="justify" vertical="center" wrapText="1"/>
    </xf>
    <xf numFmtId="0" fontId="21" fillId="2" borderId="1" xfId="0" applyFont="1" applyFill="1" applyBorder="1" applyAlignment="1">
      <alignment horizontal="center" vertical="center"/>
    </xf>
    <xf numFmtId="0" fontId="20" fillId="2" borderId="5" xfId="0" applyFont="1" applyFill="1" applyBorder="1" applyAlignment="1">
      <alignment horizontal="center"/>
    </xf>
    <xf numFmtId="0" fontId="26" fillId="3" borderId="6" xfId="0" applyFont="1" applyFill="1" applyBorder="1" applyAlignment="1">
      <alignment horizontal="center" vertical="center" wrapText="1"/>
    </xf>
    <xf numFmtId="0" fontId="20" fillId="2" borderId="1" xfId="0" applyFont="1" applyFill="1" applyBorder="1" applyAlignment="1">
      <alignment wrapText="1"/>
    </xf>
    <xf numFmtId="0" fontId="27" fillId="2" borderId="1" xfId="0" applyFont="1" applyFill="1" applyBorder="1" applyAlignment="1">
      <alignment horizontal="center" vertical="center"/>
    </xf>
    <xf numFmtId="0" fontId="27" fillId="2" borderId="0"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xf numFmtId="0" fontId="20" fillId="2" borderId="0" xfId="0" applyFont="1" applyFill="1" applyAlignment="1">
      <alignment wrapText="1"/>
    </xf>
    <xf numFmtId="0" fontId="20" fillId="0" borderId="2" xfId="0" applyFont="1" applyBorder="1" applyAlignment="1">
      <alignment horizontal="center" vertical="center" wrapText="1"/>
    </xf>
    <xf numFmtId="0" fontId="20" fillId="0" borderId="1" xfId="0" applyFont="1" applyBorder="1"/>
    <xf numFmtId="0" fontId="18" fillId="2" borderId="1" xfId="0" applyFont="1" applyFill="1" applyBorder="1"/>
    <xf numFmtId="0" fontId="18" fillId="10" borderId="1" xfId="0" applyFont="1" applyFill="1" applyBorder="1" applyAlignment="1">
      <alignment horizontal="center"/>
    </xf>
    <xf numFmtId="0" fontId="18" fillId="0" borderId="0" xfId="0" applyFont="1" applyFill="1"/>
    <xf numFmtId="0" fontId="21" fillId="0" borderId="1" xfId="0" applyFont="1" applyFill="1" applyBorder="1" applyAlignment="1">
      <alignment horizontal="justify" vertical="center" wrapText="1"/>
    </xf>
    <xf numFmtId="0" fontId="18" fillId="0" borderId="0" xfId="0" applyFont="1"/>
    <xf numFmtId="0" fontId="20" fillId="2" borderId="1" xfId="0" applyFont="1" applyFill="1" applyBorder="1" applyAlignment="1">
      <alignment horizontal="justify" vertical="center"/>
    </xf>
    <xf numFmtId="0" fontId="27" fillId="2" borderId="1" xfId="0" applyFont="1" applyFill="1" applyBorder="1" applyAlignment="1">
      <alignment horizontal="justify" vertical="center"/>
    </xf>
    <xf numFmtId="0" fontId="20" fillId="2" borderId="0" xfId="0" applyFont="1" applyFill="1" applyAlignment="1">
      <alignment horizontal="justify" vertical="center"/>
    </xf>
    <xf numFmtId="0" fontId="20" fillId="0" borderId="0" xfId="0" applyFont="1" applyFill="1" applyAlignment="1">
      <alignment horizontal="justify" vertical="center" wrapText="1"/>
    </xf>
    <xf numFmtId="0" fontId="20" fillId="8" borderId="1" xfId="0" applyFont="1" applyFill="1" applyBorder="1" applyAlignment="1">
      <alignment horizontal="justify" vertical="center" wrapText="1"/>
    </xf>
    <xf numFmtId="0" fontId="27" fillId="6" borderId="1" xfId="0" applyFont="1" applyFill="1" applyBorder="1" applyAlignment="1">
      <alignment horizontal="justify" vertical="center" wrapText="1"/>
    </xf>
    <xf numFmtId="0" fontId="20" fillId="0" borderId="0" xfId="0" applyFont="1" applyAlignment="1">
      <alignment horizontal="justify" vertical="center" wrapText="1"/>
    </xf>
    <xf numFmtId="0" fontId="27" fillId="0" borderId="1" xfId="0" applyFont="1" applyFill="1" applyBorder="1" applyAlignment="1">
      <alignment horizontal="justify" vertical="center"/>
    </xf>
    <xf numFmtId="0" fontId="29" fillId="0" borderId="1" xfId="0" applyFont="1" applyFill="1" applyBorder="1" applyAlignment="1">
      <alignment horizontal="justify" vertical="center"/>
    </xf>
    <xf numFmtId="0" fontId="20" fillId="8" borderId="1" xfId="0" applyFont="1" applyFill="1" applyBorder="1" applyAlignment="1">
      <alignment horizontal="justify" vertical="center"/>
    </xf>
    <xf numFmtId="0" fontId="20" fillId="0" borderId="1" xfId="0" applyFont="1" applyFill="1" applyBorder="1" applyAlignment="1">
      <alignment horizontal="justify" vertical="top" wrapText="1"/>
    </xf>
    <xf numFmtId="0" fontId="19" fillId="0" borderId="1" xfId="0" applyFont="1" applyFill="1" applyBorder="1" applyAlignment="1">
      <alignment horizontal="justify" vertical="center" wrapText="1"/>
    </xf>
    <xf numFmtId="0" fontId="20" fillId="0" borderId="1" xfId="1"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31" fillId="3" borderId="1" xfId="0" applyFont="1" applyFill="1" applyBorder="1" applyAlignment="1">
      <alignment horizontal="center" vertical="center"/>
    </xf>
    <xf numFmtId="0" fontId="29" fillId="0"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8" borderId="1" xfId="1" applyFont="1" applyFill="1" applyBorder="1" applyAlignment="1">
      <alignment horizontal="justify" vertical="center" wrapText="1"/>
    </xf>
    <xf numFmtId="0" fontId="20" fillId="0" borderId="1" xfId="1" applyNumberFormat="1" applyFont="1" applyFill="1" applyBorder="1" applyAlignment="1">
      <alignment horizontal="justify" vertical="center" wrapText="1"/>
    </xf>
    <xf numFmtId="0" fontId="20" fillId="0" borderId="1" xfId="0" applyFont="1" applyBorder="1" applyAlignment="1">
      <alignment horizontal="center" vertical="center"/>
    </xf>
    <xf numFmtId="0" fontId="20" fillId="0" borderId="2" xfId="0" applyFont="1" applyFill="1" applyBorder="1" applyAlignment="1">
      <alignment horizontal="justify" vertical="center" wrapText="1"/>
    </xf>
    <xf numFmtId="0" fontId="29" fillId="0" borderId="2" xfId="0" applyFont="1" applyFill="1" applyBorder="1" applyAlignment="1">
      <alignment horizontal="justify" vertical="center" wrapText="1"/>
    </xf>
    <xf numFmtId="0" fontId="20" fillId="0" borderId="2" xfId="0" applyFont="1" applyFill="1" applyBorder="1" applyAlignment="1">
      <alignment horizontal="center" vertical="center" wrapText="1"/>
    </xf>
    <xf numFmtId="0" fontId="18" fillId="2" borderId="1" xfId="0" applyFont="1" applyFill="1" applyBorder="1" applyAlignment="1">
      <alignment horizontal="center"/>
    </xf>
    <xf numFmtId="0" fontId="20" fillId="0" borderId="1" xfId="0" applyFont="1" applyBorder="1" applyAlignment="1">
      <alignment horizontal="justify" wrapText="1"/>
    </xf>
    <xf numFmtId="0" fontId="20" fillId="0" borderId="1" xfId="0" applyFont="1" applyBorder="1" applyAlignment="1">
      <alignment horizontal="justify"/>
    </xf>
    <xf numFmtId="0" fontId="18" fillId="2" borderId="0" xfId="0" applyFont="1" applyFill="1" applyAlignment="1">
      <alignment horizontal="center" wrapText="1"/>
    </xf>
    <xf numFmtId="0" fontId="20" fillId="0" borderId="0" xfId="0" applyFont="1" applyAlignment="1">
      <alignment horizontal="justify" wrapText="1"/>
    </xf>
    <xf numFmtId="0" fontId="20" fillId="0" borderId="0" xfId="0" applyFont="1" applyAlignment="1">
      <alignment horizontal="justify"/>
    </xf>
    <xf numFmtId="10" fontId="18" fillId="0" borderId="1" xfId="0" applyNumberFormat="1" applyFont="1" applyBorder="1"/>
    <xf numFmtId="0" fontId="18" fillId="0" borderId="0" xfId="0" applyFont="1" applyAlignment="1">
      <alignment horizontal="center" wrapText="1"/>
    </xf>
    <xf numFmtId="0" fontId="26" fillId="13" borderId="1"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8" fillId="13" borderId="1" xfId="0" applyFont="1" applyFill="1" applyBorder="1" applyAlignment="1">
      <alignment horizontal="center" vertical="center" wrapText="1"/>
    </xf>
    <xf numFmtId="0" fontId="26" fillId="13" borderId="1" xfId="1" applyFont="1" applyFill="1" applyBorder="1" applyAlignment="1">
      <alignment horizontal="center" vertical="center" wrapText="1"/>
    </xf>
    <xf numFmtId="0" fontId="26" fillId="13" borderId="0" xfId="0" applyFont="1" applyFill="1" applyBorder="1" applyAlignment="1">
      <alignment horizontal="center" vertical="center" wrapText="1"/>
    </xf>
    <xf numFmtId="0" fontId="18" fillId="15" borderId="1" xfId="0" applyFont="1" applyFill="1" applyBorder="1" applyAlignment="1">
      <alignment horizontal="center" wrapText="1"/>
    </xf>
    <xf numFmtId="0" fontId="18" fillId="15" borderId="1" xfId="0" applyFont="1" applyFill="1" applyBorder="1" applyAlignment="1">
      <alignment horizontal="center"/>
    </xf>
    <xf numFmtId="0" fontId="26" fillId="13" borderId="1" xfId="0" applyFont="1" applyFill="1" applyBorder="1" applyAlignment="1">
      <alignment horizontal="center" vertical="center"/>
    </xf>
    <xf numFmtId="0" fontId="30" fillId="13" borderId="1" xfId="0" applyFont="1" applyFill="1" applyBorder="1" applyAlignment="1">
      <alignment horizontal="center" vertical="center"/>
    </xf>
    <xf numFmtId="0" fontId="26" fillId="16" borderId="1" xfId="0" applyFont="1" applyFill="1" applyBorder="1" applyAlignment="1">
      <alignment horizontal="justify" vertical="center" wrapText="1"/>
    </xf>
    <xf numFmtId="0" fontId="26" fillId="16" borderId="6" xfId="0" applyFont="1" applyFill="1" applyBorder="1" applyAlignment="1">
      <alignment horizontal="center" vertical="center" wrapText="1"/>
    </xf>
    <xf numFmtId="0" fontId="20" fillId="17" borderId="0" xfId="0" applyFont="1" applyFill="1"/>
    <xf numFmtId="0" fontId="28" fillId="13" borderId="2" xfId="0" applyFont="1" applyFill="1" applyBorder="1" applyAlignment="1">
      <alignment horizontal="center" vertical="center" wrapText="1"/>
    </xf>
    <xf numFmtId="0" fontId="26" fillId="13" borderId="0" xfId="0" applyFont="1" applyFill="1" applyAlignment="1">
      <alignment horizontal="center" vertical="center"/>
    </xf>
    <xf numFmtId="0" fontId="23" fillId="2" borderId="0" xfId="0" applyFont="1" applyFill="1" applyBorder="1" applyAlignment="1">
      <alignment horizontal="left" vertical="center" wrapText="1"/>
    </xf>
    <xf numFmtId="0" fontId="23" fillId="2" borderId="0" xfId="0" applyFont="1" applyFill="1" applyBorder="1" applyAlignment="1">
      <alignment horizontal="center" vertical="center" wrapText="1"/>
    </xf>
    <xf numFmtId="0" fontId="18" fillId="2" borderId="4" xfId="0" applyFont="1" applyFill="1" applyBorder="1" applyAlignment="1">
      <alignment horizontal="justify" vertical="center" wrapText="1"/>
    </xf>
    <xf numFmtId="0" fontId="18" fillId="2" borderId="1" xfId="0" applyFont="1" applyFill="1" applyBorder="1" applyAlignment="1">
      <alignment horizontal="justify" vertical="center" wrapText="1"/>
    </xf>
    <xf numFmtId="0" fontId="19" fillId="2" borderId="4" xfId="0" applyFont="1" applyFill="1" applyBorder="1" applyAlignment="1">
      <alignment horizontal="justify" vertical="center" wrapText="1"/>
    </xf>
    <xf numFmtId="0" fontId="19" fillId="2" borderId="1" xfId="0" applyFont="1" applyFill="1" applyBorder="1" applyAlignment="1">
      <alignment horizontal="justify" vertical="center" wrapText="1"/>
    </xf>
    <xf numFmtId="0" fontId="20" fillId="2" borderId="0" xfId="0" applyFont="1" applyFill="1" applyAlignment="1">
      <alignment horizontal="center" vertical="center"/>
    </xf>
    <xf numFmtId="0" fontId="29" fillId="0" borderId="1" xfId="0" applyFont="1" applyFill="1" applyBorder="1" applyAlignment="1">
      <alignment vertical="center" wrapText="1"/>
    </xf>
    <xf numFmtId="0" fontId="29" fillId="2" borderId="4" xfId="0" applyFont="1" applyFill="1" applyBorder="1" applyAlignment="1">
      <alignment horizontal="justify" vertical="center" wrapText="1"/>
    </xf>
    <xf numFmtId="0" fontId="20" fillId="2" borderId="4" xfId="0" applyFont="1" applyFill="1" applyBorder="1" applyAlignment="1">
      <alignment horizontal="center" vertical="center" wrapText="1"/>
    </xf>
    <xf numFmtId="0" fontId="20" fillId="0" borderId="0" xfId="0" applyFont="1" applyAlignment="1">
      <alignment horizontal="center" vertical="center"/>
    </xf>
    <xf numFmtId="0" fontId="20" fillId="2" borderId="4" xfId="0" applyFont="1" applyFill="1" applyBorder="1" applyAlignment="1">
      <alignment horizontal="justify" vertical="center" wrapText="1"/>
    </xf>
    <xf numFmtId="0" fontId="26" fillId="13" borderId="14" xfId="0" applyFont="1" applyFill="1" applyBorder="1" applyAlignment="1">
      <alignment horizontal="center"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justify" vertical="center" wrapText="1"/>
    </xf>
    <xf numFmtId="0" fontId="20" fillId="0" borderId="0" xfId="0" applyFont="1" applyAlignment="1">
      <alignment horizontal="left" vertical="center"/>
    </xf>
    <xf numFmtId="0" fontId="18" fillId="0" borderId="1" xfId="0" applyFont="1" applyBorder="1" applyAlignment="1">
      <alignment horizontal="left" vertical="center"/>
    </xf>
    <xf numFmtId="0" fontId="20" fillId="10" borderId="1" xfId="0" applyFont="1" applyFill="1" applyBorder="1" applyAlignment="1">
      <alignment horizontal="left" vertical="center"/>
    </xf>
    <xf numFmtId="0" fontId="20" fillId="2" borderId="1" xfId="0" applyFont="1" applyFill="1" applyBorder="1" applyAlignment="1">
      <alignment horizontal="left" vertical="center"/>
    </xf>
    <xf numFmtId="0" fontId="18" fillId="10" borderId="1" xfId="0" applyFont="1" applyFill="1" applyBorder="1" applyAlignment="1">
      <alignment horizontal="center" vertical="center"/>
    </xf>
    <xf numFmtId="0" fontId="31" fillId="2" borderId="1" xfId="0" applyFont="1" applyFill="1" applyBorder="1" applyAlignment="1">
      <alignment horizontal="left" vertical="center"/>
    </xf>
    <xf numFmtId="0" fontId="18" fillId="0" borderId="0" xfId="0" applyFont="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horizontal="left" vertical="center" wrapText="1"/>
    </xf>
    <xf numFmtId="0" fontId="31" fillId="2" borderId="0" xfId="0" applyFont="1" applyFill="1" applyAlignment="1">
      <alignment horizontal="left" vertical="center"/>
    </xf>
    <xf numFmtId="0" fontId="19" fillId="8" borderId="4" xfId="0" applyFont="1" applyFill="1" applyBorder="1" applyAlignment="1">
      <alignment horizontal="justify" vertical="center" wrapText="1"/>
    </xf>
    <xf numFmtId="0" fontId="19" fillId="8" borderId="1" xfId="0" applyFont="1" applyFill="1" applyBorder="1" applyAlignment="1">
      <alignment horizontal="justify" vertical="center" wrapText="1"/>
    </xf>
    <xf numFmtId="0" fontId="20" fillId="2" borderId="2" xfId="0" applyFont="1" applyFill="1" applyBorder="1" applyAlignment="1">
      <alignment horizontal="justify" vertical="center" wrapText="1"/>
    </xf>
    <xf numFmtId="0" fontId="27" fillId="0" borderId="4" xfId="0" applyFont="1" applyFill="1" applyBorder="1" applyAlignment="1">
      <alignment horizontal="justify" vertical="center" wrapText="1"/>
    </xf>
    <xf numFmtId="0" fontId="20" fillId="2" borderId="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7" fillId="0" borderId="2" xfId="0" applyFont="1" applyFill="1" applyBorder="1" applyAlignment="1">
      <alignment horizontal="justify" vertical="center" wrapText="1"/>
    </xf>
    <xf numFmtId="0" fontId="20" fillId="2" borderId="7" xfId="0" applyFont="1" applyFill="1" applyBorder="1" applyAlignment="1">
      <alignment horizontal="center" vertical="center" wrapText="1"/>
    </xf>
    <xf numFmtId="0" fontId="20" fillId="15" borderId="1" xfId="0" applyFont="1" applyFill="1" applyBorder="1" applyAlignment="1">
      <alignment horizontal="left" vertical="center"/>
    </xf>
    <xf numFmtId="0" fontId="18" fillId="15" borderId="1" xfId="0" applyFont="1" applyFill="1" applyBorder="1" applyAlignment="1">
      <alignment horizontal="center" vertical="center"/>
    </xf>
    <xf numFmtId="0" fontId="23" fillId="2" borderId="15" xfId="0" applyFont="1" applyFill="1" applyBorder="1" applyAlignment="1">
      <alignment horizontal="right" vertical="center"/>
    </xf>
    <xf numFmtId="0" fontId="23" fillId="2" borderId="0" xfId="0" applyFont="1" applyFill="1" applyBorder="1" applyAlignment="1">
      <alignment vertical="center" wrapText="1"/>
    </xf>
    <xf numFmtId="0" fontId="28" fillId="4" borderId="1" xfId="0" applyFont="1" applyFill="1" applyBorder="1" applyAlignment="1">
      <alignment horizontal="center" wrapText="1"/>
    </xf>
    <xf numFmtId="0" fontId="28" fillId="11" borderId="1" xfId="0" applyFont="1" applyFill="1" applyBorder="1" applyAlignment="1">
      <alignment horizontal="center" vertical="center" wrapText="1"/>
    </xf>
    <xf numFmtId="0" fontId="33" fillId="2" borderId="1" xfId="0" applyFont="1" applyFill="1" applyBorder="1" applyAlignment="1">
      <alignment horizontal="center" vertical="center"/>
    </xf>
    <xf numFmtId="0" fontId="27"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21" fillId="2" borderId="2" xfId="0" applyFont="1" applyFill="1" applyBorder="1" applyAlignment="1">
      <alignment vertical="center" wrapText="1"/>
    </xf>
    <xf numFmtId="0" fontId="21" fillId="0" borderId="0" xfId="0" applyFont="1" applyAlignment="1">
      <alignment horizontal="center"/>
    </xf>
    <xf numFmtId="0" fontId="21" fillId="0" borderId="0" xfId="0" applyFont="1"/>
    <xf numFmtId="0" fontId="21" fillId="0" borderId="1" xfId="0" applyFont="1" applyBorder="1" applyAlignment="1">
      <alignment horizontal="center" vertical="center"/>
    </xf>
    <xf numFmtId="0" fontId="21" fillId="2" borderId="10" xfId="0" applyFont="1" applyFill="1" applyBorder="1" applyAlignment="1">
      <alignment horizontal="justify" vertical="center" wrapText="1"/>
    </xf>
    <xf numFmtId="0" fontId="21" fillId="0" borderId="10" xfId="0" applyFont="1" applyFill="1" applyBorder="1" applyAlignment="1">
      <alignment horizontal="justify" vertical="center" wrapText="1"/>
    </xf>
    <xf numFmtId="0" fontId="28" fillId="13" borderId="1" xfId="0" applyFont="1" applyFill="1" applyBorder="1" applyAlignment="1">
      <alignment horizontal="center" vertical="center"/>
    </xf>
    <xf numFmtId="0" fontId="21" fillId="2" borderId="0" xfId="0" applyFont="1" applyFill="1"/>
    <xf numFmtId="0" fontId="28" fillId="13" borderId="6" xfId="0" applyFont="1" applyFill="1" applyBorder="1" applyAlignment="1">
      <alignment horizontal="center" vertical="center" wrapText="1"/>
    </xf>
    <xf numFmtId="0" fontId="28" fillId="13" borderId="0" xfId="0" applyFont="1" applyFill="1" applyBorder="1" applyAlignment="1">
      <alignment horizontal="center" vertical="center" wrapText="1"/>
    </xf>
    <xf numFmtId="0" fontId="21" fillId="2" borderId="2" xfId="0" applyFont="1" applyFill="1" applyBorder="1" applyAlignment="1">
      <alignment horizontal="justify" vertical="center" wrapText="1"/>
    </xf>
    <xf numFmtId="0" fontId="21" fillId="2" borderId="2" xfId="0" applyFont="1" applyFill="1" applyBorder="1" applyAlignment="1">
      <alignment horizontal="center" vertical="center" wrapText="1"/>
    </xf>
    <xf numFmtId="0" fontId="20" fillId="0" borderId="1" xfId="0" applyFont="1" applyBorder="1" applyAlignment="1">
      <alignment horizontal="center"/>
    </xf>
    <xf numFmtId="0" fontId="26" fillId="15" borderId="1" xfId="0" applyFont="1" applyFill="1" applyBorder="1" applyAlignment="1">
      <alignment horizontal="center"/>
    </xf>
    <xf numFmtId="0" fontId="18" fillId="18" borderId="1" xfId="0" applyFont="1" applyFill="1" applyBorder="1" applyAlignment="1">
      <alignment horizontal="center"/>
    </xf>
    <xf numFmtId="0" fontId="18" fillId="7" borderId="1" xfId="0" applyFont="1" applyFill="1" applyBorder="1" applyAlignment="1">
      <alignment horizontal="center"/>
    </xf>
    <xf numFmtId="0" fontId="20" fillId="2" borderId="1" xfId="0" applyFont="1" applyFill="1" applyBorder="1" applyAlignment="1">
      <alignment horizontal="center"/>
    </xf>
    <xf numFmtId="0" fontId="20" fillId="0" borderId="0" xfId="0" applyFont="1" applyAlignment="1">
      <alignment horizontal="center"/>
    </xf>
    <xf numFmtId="0" fontId="20" fillId="2" borderId="0" xfId="0" applyFont="1" applyFill="1" applyAlignment="1">
      <alignment horizontal="center"/>
    </xf>
    <xf numFmtId="0" fontId="26" fillId="0" borderId="0" xfId="0" applyFont="1" applyAlignment="1">
      <alignment horizontal="center"/>
    </xf>
    <xf numFmtId="0" fontId="18" fillId="0" borderId="1" xfId="0" applyFont="1" applyBorder="1" applyAlignment="1">
      <alignment horizontal="left" vertical="center" wrapText="1"/>
    </xf>
    <xf numFmtId="0" fontId="20" fillId="0" borderId="16" xfId="0" applyFont="1" applyFill="1" applyBorder="1" applyAlignment="1">
      <alignment vertical="center" wrapText="1"/>
    </xf>
    <xf numFmtId="0" fontId="20" fillId="0" borderId="17" xfId="0" applyFont="1" applyFill="1" applyBorder="1" applyAlignment="1">
      <alignment vertical="center" wrapText="1"/>
    </xf>
    <xf numFmtId="0" fontId="20" fillId="0" borderId="18" xfId="0" applyFont="1" applyFill="1" applyBorder="1" applyAlignment="1">
      <alignment vertical="center" wrapText="1"/>
    </xf>
    <xf numFmtId="0" fontId="20" fillId="12"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10" fontId="18" fillId="2" borderId="21" xfId="0" applyNumberFormat="1" applyFont="1" applyFill="1" applyBorder="1" applyAlignment="1">
      <alignment horizontal="center" vertical="center" wrapText="1"/>
    </xf>
    <xf numFmtId="10" fontId="18" fillId="2" borderId="22" xfId="0" applyNumberFormat="1" applyFont="1" applyFill="1" applyBorder="1" applyAlignment="1">
      <alignment horizontal="center" vertical="center" wrapText="1"/>
    </xf>
    <xf numFmtId="0" fontId="26" fillId="19" borderId="19" xfId="0" applyFont="1" applyFill="1" applyBorder="1" applyAlignment="1">
      <alignment horizontal="center" vertical="center" wrapText="1"/>
    </xf>
    <xf numFmtId="0" fontId="23" fillId="2" borderId="0" xfId="0" applyFont="1" applyFill="1" applyBorder="1" applyAlignment="1">
      <alignment horizontal="left" vertical="center"/>
    </xf>
    <xf numFmtId="0" fontId="20" fillId="2" borderId="1" xfId="0" applyFont="1" applyFill="1" applyBorder="1" applyAlignment="1">
      <alignment horizontal="justify" vertical="center" wrapText="1"/>
    </xf>
    <xf numFmtId="0" fontId="18" fillId="0" borderId="1" xfId="0" applyFont="1" applyBorder="1" applyAlignment="1">
      <alignment horizontal="left" vertical="center" wrapText="1"/>
    </xf>
    <xf numFmtId="0" fontId="27" fillId="2" borderId="2" xfId="0" applyFont="1" applyFill="1" applyBorder="1" applyAlignment="1">
      <alignment horizontal="justify" vertical="center" wrapText="1"/>
    </xf>
    <xf numFmtId="0" fontId="23" fillId="2" borderId="11" xfId="0" applyFont="1" applyFill="1" applyBorder="1" applyAlignment="1">
      <alignment vertical="center" wrapText="1"/>
    </xf>
    <xf numFmtId="0" fontId="21" fillId="0" borderId="1" xfId="0" applyFont="1" applyFill="1" applyBorder="1" applyAlignment="1">
      <alignment horizontal="center" vertical="center" wrapText="1"/>
    </xf>
    <xf numFmtId="0" fontId="20" fillId="20" borderId="4" xfId="0" applyFont="1" applyFill="1" applyBorder="1" applyAlignment="1">
      <alignment horizontal="left" vertical="center" wrapText="1"/>
    </xf>
    <xf numFmtId="0" fontId="20" fillId="20" borderId="4" xfId="0" applyFont="1" applyFill="1" applyBorder="1" applyAlignment="1">
      <alignment horizontal="justify"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justify" vertical="center" wrapText="1"/>
    </xf>
    <xf numFmtId="0" fontId="20" fillId="2" borderId="4" xfId="0" applyFont="1" applyFill="1" applyBorder="1" applyAlignment="1">
      <alignment horizontal="center" vertical="center" wrapText="1"/>
    </xf>
    <xf numFmtId="0" fontId="20" fillId="2" borderId="1" xfId="0" applyFont="1" applyFill="1" applyBorder="1" applyAlignment="1">
      <alignment horizontal="left"/>
    </xf>
    <xf numFmtId="0" fontId="20"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18" fillId="2" borderId="4"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21" fillId="2" borderId="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33" fillId="2" borderId="33"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3" fillId="2" borderId="34" xfId="0" applyFont="1" applyFill="1" applyBorder="1" applyAlignment="1">
      <alignment horizontal="center" vertical="center" wrapText="1"/>
    </xf>
    <xf numFmtId="0" fontId="18" fillId="2" borderId="23" xfId="0" applyFont="1" applyFill="1" applyBorder="1" applyAlignment="1">
      <alignment horizontal="right" vertical="center"/>
    </xf>
    <xf numFmtId="0" fontId="18" fillId="2" borderId="24" xfId="0" applyFont="1" applyFill="1" applyBorder="1" applyAlignment="1">
      <alignment horizontal="right" vertical="center"/>
    </xf>
    <xf numFmtId="0" fontId="18" fillId="2" borderId="24" xfId="0" applyFont="1" applyFill="1" applyBorder="1" applyAlignment="1">
      <alignment horizontal="center" vertical="center"/>
    </xf>
    <xf numFmtId="0" fontId="18" fillId="2" borderId="25" xfId="0" applyFont="1" applyFill="1" applyBorder="1" applyAlignment="1">
      <alignment horizontal="right" vertical="center"/>
    </xf>
    <xf numFmtId="0" fontId="2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8" fillId="9" borderId="6" xfId="0" applyFont="1" applyFill="1" applyBorder="1" applyAlignment="1">
      <alignment horizontal="center" vertical="center"/>
    </xf>
    <xf numFmtId="0" fontId="25" fillId="13" borderId="11" xfId="0" applyFont="1" applyFill="1" applyBorder="1" applyAlignment="1">
      <alignment horizontal="center" vertical="center" wrapText="1"/>
    </xf>
    <xf numFmtId="0" fontId="26" fillId="13" borderId="0" xfId="0" applyFont="1" applyFill="1" applyBorder="1" applyAlignment="1">
      <alignment horizontal="center" vertical="center" wrapText="1"/>
    </xf>
    <xf numFmtId="0" fontId="26" fillId="16" borderId="11" xfId="0" applyFont="1" applyFill="1" applyBorder="1" applyAlignment="1">
      <alignment horizontal="center" vertical="center" wrapText="1"/>
    </xf>
    <xf numFmtId="0" fontId="26" fillId="16" borderId="6" xfId="0" applyFont="1" applyFill="1" applyBorder="1" applyAlignment="1">
      <alignment horizontal="center" vertical="center" wrapText="1"/>
    </xf>
    <xf numFmtId="0" fontId="20" fillId="0" borderId="0" xfId="0" applyFont="1" applyBorder="1" applyAlignment="1">
      <alignment horizontal="center"/>
    </xf>
    <xf numFmtId="0" fontId="23" fillId="2" borderId="0" xfId="0" applyFont="1" applyFill="1" applyBorder="1" applyAlignment="1">
      <alignment horizontal="right" vertical="center"/>
    </xf>
    <xf numFmtId="0" fontId="18" fillId="2" borderId="0" xfId="0" applyFont="1" applyFill="1" applyBorder="1" applyAlignment="1">
      <alignment horizontal="center" vertical="center"/>
    </xf>
    <xf numFmtId="0" fontId="24" fillId="2" borderId="3"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23" fillId="2" borderId="0" xfId="0" applyFont="1" applyFill="1" applyBorder="1" applyAlignment="1">
      <alignment horizontal="right" vertical="center" wrapText="1"/>
    </xf>
    <xf numFmtId="0" fontId="20" fillId="2" borderId="1" xfId="0" applyFont="1" applyFill="1" applyBorder="1" applyAlignment="1">
      <alignment horizontal="justify" vertical="center" wrapText="1"/>
    </xf>
    <xf numFmtId="0" fontId="26" fillId="13" borderId="1" xfId="1" applyFont="1" applyFill="1" applyBorder="1" applyAlignment="1">
      <alignment horizontal="center" vertical="center" wrapText="1"/>
    </xf>
    <xf numFmtId="0" fontId="20" fillId="0" borderId="1" xfId="1" applyFont="1" applyFill="1" applyBorder="1" applyAlignment="1">
      <alignment horizontal="justify" vertical="center" wrapText="1"/>
    </xf>
    <xf numFmtId="0" fontId="26" fillId="13" borderId="1" xfId="0" applyFont="1" applyFill="1" applyBorder="1" applyAlignment="1">
      <alignment horizontal="center" vertical="center"/>
    </xf>
    <xf numFmtId="0" fontId="20" fillId="0" borderId="1" xfId="1" applyFont="1" applyFill="1" applyBorder="1" applyAlignment="1">
      <alignment horizontal="center" vertical="center" wrapText="1"/>
    </xf>
    <xf numFmtId="0" fontId="20" fillId="2" borderId="1" xfId="0" applyFont="1" applyFill="1" applyBorder="1" applyAlignment="1">
      <alignment horizontal="center" vertical="center"/>
    </xf>
    <xf numFmtId="0" fontId="27" fillId="0" borderId="1" xfId="0" applyFont="1" applyFill="1" applyBorder="1" applyAlignment="1">
      <alignment horizontal="center" vertical="center"/>
    </xf>
    <xf numFmtId="0" fontId="20" fillId="2" borderId="2"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18" fillId="0" borderId="0" xfId="0" applyFont="1" applyBorder="1" applyAlignment="1">
      <alignment horizontal="center"/>
    </xf>
    <xf numFmtId="0" fontId="23" fillId="2" borderId="0" xfId="0" applyFont="1" applyFill="1" applyBorder="1" applyAlignment="1">
      <alignment horizontal="left" vertical="center"/>
    </xf>
    <xf numFmtId="0" fontId="23" fillId="2" borderId="3" xfId="0" applyFont="1" applyFill="1" applyBorder="1" applyAlignment="1">
      <alignment horizontal="left" vertical="center" wrapText="1"/>
    </xf>
    <xf numFmtId="0" fontId="3" fillId="9" borderId="6" xfId="0" applyFont="1" applyFill="1" applyBorder="1" applyAlignment="1">
      <alignment horizontal="center" vertical="center"/>
    </xf>
    <xf numFmtId="0" fontId="9"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6" fillId="2" borderId="15" xfId="0" applyFont="1" applyFill="1" applyBorder="1" applyAlignment="1">
      <alignment horizontal="right" vertical="center"/>
    </xf>
    <xf numFmtId="0" fontId="3" fillId="2" borderId="15" xfId="0" applyFont="1" applyFill="1" applyBorder="1" applyAlignment="1">
      <alignment horizontal="center" vertical="center"/>
    </xf>
    <xf numFmtId="0" fontId="18" fillId="0" borderId="1" xfId="0" applyFont="1" applyFill="1" applyBorder="1" applyAlignment="1">
      <alignment horizontal="center" vertical="center" wrapText="1"/>
    </xf>
    <xf numFmtId="0" fontId="26" fillId="16" borderId="10" xfId="0" applyFont="1" applyFill="1" applyBorder="1" applyAlignment="1">
      <alignment horizontal="justify" vertical="center" wrapText="1"/>
    </xf>
    <xf numFmtId="0" fontId="29" fillId="2" borderId="4"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6" fillId="16" borderId="4" xfId="0" applyFont="1" applyFill="1" applyBorder="1" applyAlignment="1">
      <alignment horizontal="center" vertical="center" wrapText="1"/>
    </xf>
    <xf numFmtId="0" fontId="26" fillId="16" borderId="1" xfId="0" applyFont="1" applyFill="1" applyBorder="1" applyAlignment="1">
      <alignment horizontal="justify" vertical="center" wrapText="1"/>
    </xf>
    <xf numFmtId="0" fontId="18" fillId="9" borderId="1" xfId="0" applyFont="1" applyFill="1" applyBorder="1" applyAlignment="1">
      <alignment horizontal="center" vertical="center"/>
    </xf>
    <xf numFmtId="0" fontId="19" fillId="2" borderId="4" xfId="0" applyFont="1" applyFill="1" applyBorder="1" applyAlignment="1">
      <alignment horizontal="center" vertical="center"/>
    </xf>
    <xf numFmtId="0" fontId="26" fillId="16" borderId="4" xfId="0" applyFont="1" applyFill="1" applyBorder="1" applyAlignment="1">
      <alignment horizontal="justify" vertical="center" wrapText="1"/>
    </xf>
    <xf numFmtId="0" fontId="23" fillId="2" borderId="0" xfId="0" applyFont="1" applyFill="1" applyBorder="1" applyAlignment="1">
      <alignment horizontal="center" vertical="center" wrapText="1"/>
    </xf>
    <xf numFmtId="0" fontId="20" fillId="2" borderId="2" xfId="0" applyFont="1" applyFill="1" applyBorder="1" applyAlignment="1">
      <alignment horizontal="left" vertical="center" wrapText="1"/>
    </xf>
    <xf numFmtId="0" fontId="20" fillId="2" borderId="7" xfId="0" applyFont="1" applyFill="1" applyBorder="1" applyAlignment="1">
      <alignment horizontal="justify" vertical="center" wrapText="1"/>
    </xf>
    <xf numFmtId="0" fontId="20" fillId="2" borderId="2" xfId="0" applyFont="1" applyFill="1" applyBorder="1" applyAlignment="1">
      <alignment horizontal="justify" vertical="center" wrapText="1"/>
    </xf>
    <xf numFmtId="0" fontId="26" fillId="13" borderId="1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2" borderId="1" xfId="0" applyFont="1" applyFill="1" applyBorder="1" applyAlignment="1">
      <alignment horizontal="left" vertical="center"/>
    </xf>
    <xf numFmtId="0" fontId="9" fillId="3" borderId="2" xfId="0" applyFont="1" applyFill="1" applyBorder="1" applyAlignment="1">
      <alignment horizontal="center" vertical="center"/>
    </xf>
    <xf numFmtId="0" fontId="11" fillId="4" borderId="1" xfId="0" applyFont="1" applyFill="1" applyBorder="1" applyAlignment="1">
      <alignment horizontal="center" vertical="center"/>
    </xf>
    <xf numFmtId="0" fontId="8" fillId="3" borderId="6" xfId="0" applyFont="1" applyFill="1" applyBorder="1" applyAlignment="1">
      <alignment horizontal="center" vertical="center"/>
    </xf>
    <xf numFmtId="0" fontId="11" fillId="4" borderId="10" xfId="0" applyFont="1" applyFill="1" applyBorder="1" applyAlignment="1">
      <alignment horizontal="center" vertical="center"/>
    </xf>
    <xf numFmtId="0" fontId="7" fillId="2" borderId="16" xfId="0" applyFont="1" applyFill="1" applyBorder="1" applyAlignment="1">
      <alignment horizontal="left" vertical="center"/>
    </xf>
    <xf numFmtId="0" fontId="21" fillId="0" borderId="1" xfId="0" applyFont="1" applyFill="1" applyBorder="1" applyAlignment="1">
      <alignment horizontal="center" vertical="center" wrapText="1"/>
    </xf>
    <xf numFmtId="0" fontId="21" fillId="2" borderId="1" xfId="0" applyFont="1" applyFill="1" applyBorder="1" applyAlignment="1">
      <alignment horizontal="justify" vertical="center" wrapText="1"/>
    </xf>
    <xf numFmtId="0" fontId="28" fillId="13"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3" fillId="2" borderId="16" xfId="0" applyFont="1" applyFill="1" applyBorder="1" applyAlignment="1">
      <alignment horizontal="left" vertical="center" wrapText="1"/>
    </xf>
    <xf numFmtId="0" fontId="25" fillId="1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3" fillId="2" borderId="15" xfId="0" applyFont="1" applyFill="1" applyBorder="1" applyAlignment="1">
      <alignment horizontal="right" vertical="center"/>
    </xf>
    <xf numFmtId="0" fontId="18" fillId="2" borderId="15" xfId="0" applyFont="1" applyFill="1" applyBorder="1" applyAlignment="1">
      <alignment horizontal="center" vertical="center"/>
    </xf>
    <xf numFmtId="0" fontId="18" fillId="0" borderId="0" xfId="0" applyFont="1" applyBorder="1" applyAlignment="1">
      <alignment horizontal="center" wrapText="1"/>
    </xf>
    <xf numFmtId="0" fontId="4" fillId="0" borderId="3" xfId="0" applyFont="1" applyBorder="1" applyAlignment="1">
      <alignment horizontal="center" wrapText="1"/>
    </xf>
    <xf numFmtId="1" fontId="20" fillId="0" borderId="27"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10" fontId="24" fillId="0" borderId="29" xfId="0" applyNumberFormat="1" applyFont="1" applyFill="1" applyBorder="1" applyAlignment="1">
      <alignment horizontal="center" vertical="center" wrapText="1"/>
    </xf>
    <xf numFmtId="0" fontId="20" fillId="0" borderId="0" xfId="0" applyFont="1" applyBorder="1" applyAlignment="1">
      <alignment horizontal="center" wrapText="1"/>
    </xf>
    <xf numFmtId="0" fontId="20" fillId="0" borderId="28" xfId="0" applyFont="1" applyBorder="1" applyAlignment="1">
      <alignment horizontal="center" vertical="center" wrapText="1"/>
    </xf>
    <xf numFmtId="0" fontId="20" fillId="0" borderId="30" xfId="0" applyFont="1" applyBorder="1" applyAlignment="1">
      <alignment horizontal="center" vertical="center" wrapText="1"/>
    </xf>
    <xf numFmtId="0" fontId="26" fillId="19" borderId="26" xfId="0" applyFont="1" applyFill="1" applyBorder="1" applyAlignment="1">
      <alignment horizontal="center" vertical="center" wrapText="1"/>
    </xf>
    <xf numFmtId="1" fontId="20" fillId="0" borderId="31"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10" fontId="18" fillId="0" borderId="29" xfId="0" applyNumberFormat="1" applyFont="1" applyFill="1" applyBorder="1" applyAlignment="1">
      <alignment horizontal="center" vertical="center" wrapText="1"/>
    </xf>
    <xf numFmtId="0" fontId="26" fillId="14" borderId="26" xfId="0" applyFont="1" applyFill="1" applyBorder="1" applyAlignment="1">
      <alignment horizontal="center" vertical="center" wrapText="1"/>
    </xf>
    <xf numFmtId="0" fontId="20" fillId="0" borderId="32" xfId="0" applyFont="1" applyBorder="1" applyAlignment="1">
      <alignment horizontal="center" wrapText="1"/>
    </xf>
    <xf numFmtId="0" fontId="4" fillId="0" borderId="0" xfId="0" applyFont="1" applyBorder="1" applyAlignment="1">
      <alignment vertical="center" wrapText="1"/>
    </xf>
    <xf numFmtId="0" fontId="20" fillId="0" borderId="0" xfId="0" applyFont="1" applyBorder="1" applyAlignment="1">
      <alignment horizontal="right" wrapText="1"/>
    </xf>
    <xf numFmtId="0" fontId="18" fillId="0" borderId="0" xfId="0" applyFont="1" applyBorder="1" applyAlignment="1">
      <alignment horizontal="left" wrapText="1"/>
    </xf>
    <xf numFmtId="0" fontId="18" fillId="0" borderId="0" xfId="0" applyFont="1" applyBorder="1" applyAlignment="1">
      <alignment horizontal="right" wrapText="1"/>
    </xf>
    <xf numFmtId="0" fontId="25" fillId="13" borderId="0" xfId="0" applyFont="1" applyFill="1" applyBorder="1" applyAlignment="1">
      <alignment horizontal="center" wrapText="1"/>
    </xf>
    <xf numFmtId="0" fontId="18" fillId="0" borderId="1" xfId="0" applyFont="1" applyBorder="1" applyAlignment="1">
      <alignment horizontal="left" vertical="center" wrapText="1"/>
    </xf>
    <xf numFmtId="0" fontId="18" fillId="0" borderId="1" xfId="0" applyNumberFormat="1" applyFont="1" applyBorder="1" applyAlignment="1">
      <alignment horizontal="left" vertical="center" wrapText="1"/>
    </xf>
    <xf numFmtId="0" fontId="18" fillId="0" borderId="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xf numFmtId="0" fontId="35" fillId="21" borderId="4" xfId="0" applyFont="1" applyFill="1" applyBorder="1" applyAlignment="1">
      <alignment horizontal="center" vertical="center" wrapText="1"/>
    </xf>
    <xf numFmtId="0" fontId="35" fillId="21" borderId="13" xfId="0" applyFont="1" applyFill="1" applyBorder="1" applyAlignment="1">
      <alignment horizontal="center" vertical="center" wrapText="1"/>
    </xf>
    <xf numFmtId="0" fontId="35" fillId="21" borderId="10" xfId="0" applyFont="1" applyFill="1" applyBorder="1" applyAlignment="1">
      <alignment horizontal="center" vertical="center" wrapText="1"/>
    </xf>
    <xf numFmtId="0" fontId="37" fillId="22" borderId="35" xfId="0"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justify" vertical="center" wrapText="1"/>
    </xf>
    <xf numFmtId="0" fontId="20" fillId="2" borderId="1" xfId="0" applyFont="1" applyFill="1" applyBorder="1" applyAlignment="1">
      <alignment horizontal="justify" vertical="top" wrapText="1"/>
    </xf>
    <xf numFmtId="0" fontId="18" fillId="0" borderId="0" xfId="0" applyFont="1" applyAlignment="1">
      <alignment horizontal="center" vertical="center"/>
    </xf>
  </cellXfs>
  <cellStyles count="3">
    <cellStyle name="Normal" xfId="0" builtinId="0"/>
    <cellStyle name="Normal 2" xfId="1"/>
    <cellStyle name="Normal 3" xfId="2"/>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53735"/>
      <rgbColor rgb="00F2F2F2"/>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2DCDB"/>
      <rgbColor rgb="00558ED5"/>
      <rgbColor rgb="0033CCCC"/>
      <rgbColor rgb="0099CC00"/>
      <rgbColor rgb="00FFCC00"/>
      <rgbColor rgb="00FF9900"/>
      <rgbColor rgb="00FF6600"/>
      <rgbColor rgb="007F7F7F"/>
      <rgbColor rgb="00A6A6A6"/>
      <rgbColor rgb="00003366"/>
      <rgbColor rgb="0000B050"/>
      <rgbColor rgb="00003300"/>
      <rgbColor rgb="00333300"/>
      <rgbColor rgb="00993300"/>
      <rgbColor rgb="00963634"/>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0</xdr:row>
      <xdr:rowOff>104775</xdr:rowOff>
    </xdr:from>
    <xdr:to>
      <xdr:col>2</xdr:col>
      <xdr:colOff>657225</xdr:colOff>
      <xdr:row>3</xdr:row>
      <xdr:rowOff>133350</xdr:rowOff>
    </xdr:to>
    <xdr:pic>
      <xdr:nvPicPr>
        <xdr:cNvPr id="1034"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04775"/>
          <a:ext cx="27717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219075</xdr:rowOff>
    </xdr:from>
    <xdr:to>
      <xdr:col>2</xdr:col>
      <xdr:colOff>38100</xdr:colOff>
      <xdr:row>4</xdr:row>
      <xdr:rowOff>200025</xdr:rowOff>
    </xdr:to>
    <xdr:pic>
      <xdr:nvPicPr>
        <xdr:cNvPr id="2060"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2190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1</xdr:row>
      <xdr:rowOff>95250</xdr:rowOff>
    </xdr:from>
    <xdr:to>
      <xdr:col>2</xdr:col>
      <xdr:colOff>47625</xdr:colOff>
      <xdr:row>5</xdr:row>
      <xdr:rowOff>123825</xdr:rowOff>
    </xdr:to>
    <xdr:pic>
      <xdr:nvPicPr>
        <xdr:cNvPr id="3084"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333375"/>
          <a:ext cx="34956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28575</xdr:rowOff>
    </xdr:from>
    <xdr:to>
      <xdr:col>1</xdr:col>
      <xdr:colOff>123825</xdr:colOff>
      <xdr:row>5</xdr:row>
      <xdr:rowOff>104775</xdr:rowOff>
    </xdr:to>
    <xdr:pic>
      <xdr:nvPicPr>
        <xdr:cNvPr id="4106"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8575"/>
          <a:ext cx="2619375" cy="10477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676275</xdr:colOff>
      <xdr:row>1</xdr:row>
      <xdr:rowOff>66675</xdr:rowOff>
    </xdr:from>
    <xdr:to>
      <xdr:col>3</xdr:col>
      <xdr:colOff>57150</xdr:colOff>
      <xdr:row>4</xdr:row>
      <xdr:rowOff>295275</xdr:rowOff>
    </xdr:to>
    <xdr:pic>
      <xdr:nvPicPr>
        <xdr:cNvPr id="513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304800"/>
          <a:ext cx="30956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676275</xdr:colOff>
      <xdr:row>1</xdr:row>
      <xdr:rowOff>66675</xdr:rowOff>
    </xdr:from>
    <xdr:to>
      <xdr:col>1</xdr:col>
      <xdr:colOff>2743200</xdr:colOff>
      <xdr:row>4</xdr:row>
      <xdr:rowOff>219075</xdr:rowOff>
    </xdr:to>
    <xdr:pic>
      <xdr:nvPicPr>
        <xdr:cNvPr id="6154"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304800"/>
          <a:ext cx="2790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28575</xdr:rowOff>
    </xdr:from>
    <xdr:to>
      <xdr:col>1</xdr:col>
      <xdr:colOff>752475</xdr:colOff>
      <xdr:row>4</xdr:row>
      <xdr:rowOff>352425</xdr:rowOff>
    </xdr:to>
    <xdr:pic>
      <xdr:nvPicPr>
        <xdr:cNvPr id="7178"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8575"/>
          <a:ext cx="2914650" cy="1085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180975</xdr:rowOff>
    </xdr:from>
    <xdr:to>
      <xdr:col>1</xdr:col>
      <xdr:colOff>1400175</xdr:colOff>
      <xdr:row>4</xdr:row>
      <xdr:rowOff>133350</xdr:rowOff>
    </xdr:to>
    <xdr:pic>
      <xdr:nvPicPr>
        <xdr:cNvPr id="820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29813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152400</xdr:rowOff>
    </xdr:from>
    <xdr:to>
      <xdr:col>0</xdr:col>
      <xdr:colOff>1524000</xdr:colOff>
      <xdr:row>3</xdr:row>
      <xdr:rowOff>28575</xdr:rowOff>
    </xdr:to>
    <xdr:pic>
      <xdr:nvPicPr>
        <xdr:cNvPr id="9226"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52400"/>
          <a:ext cx="14859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1:H60"/>
  <sheetViews>
    <sheetView tabSelected="1" view="pageBreakPreview" zoomScale="70" zoomScaleNormal="80" zoomScaleSheetLayoutView="70" workbookViewId="0">
      <selection activeCell="B21" sqref="B21:D21"/>
    </sheetView>
  </sheetViews>
  <sheetFormatPr baseColWidth="10" defaultColWidth="10.7109375" defaultRowHeight="12.75"/>
  <cols>
    <col min="2" max="2" width="31.42578125" style="1" customWidth="1"/>
    <col min="3" max="3" width="20.7109375" style="1" customWidth="1"/>
    <col min="4" max="4" width="19.42578125" style="1" customWidth="1"/>
    <col min="5" max="5" width="20.7109375" style="1" customWidth="1"/>
    <col min="6" max="6" width="19.7109375" style="1" customWidth="1"/>
    <col min="7" max="7" width="19.140625" style="1" customWidth="1"/>
    <col min="8" max="8" width="40.42578125" style="1" customWidth="1"/>
  </cols>
  <sheetData>
    <row r="1" spans="2:8" ht="23.25" customHeight="1">
      <c r="B1" s="289" t="s">
        <v>793</v>
      </c>
      <c r="C1" s="289"/>
      <c r="D1" s="289"/>
      <c r="E1" s="289"/>
      <c r="F1" s="289"/>
      <c r="G1" s="289"/>
      <c r="H1" s="289"/>
    </row>
    <row r="2" spans="2:8" ht="15">
      <c r="B2" s="290" t="s">
        <v>1</v>
      </c>
      <c r="C2" s="290"/>
      <c r="D2" s="290"/>
      <c r="E2" s="290"/>
      <c r="F2" s="290"/>
      <c r="G2" s="290"/>
      <c r="H2" s="290"/>
    </row>
    <row r="3" spans="2:8" ht="16.5" customHeight="1">
      <c r="B3" s="291"/>
      <c r="C3" s="291"/>
      <c r="D3" s="291"/>
      <c r="E3" s="291"/>
      <c r="F3" s="291"/>
      <c r="G3" s="291"/>
      <c r="H3" s="291"/>
    </row>
    <row r="4" spans="2:8" ht="15">
      <c r="B4" s="290"/>
      <c r="C4" s="290"/>
      <c r="D4" s="290"/>
      <c r="E4" s="290"/>
      <c r="F4" s="290"/>
      <c r="G4" s="290"/>
      <c r="H4" s="290"/>
    </row>
    <row r="5" spans="2:8" ht="16.5" customHeight="1" thickBot="1">
      <c r="B5" s="292"/>
      <c r="C5" s="292"/>
      <c r="D5" s="292"/>
      <c r="E5" s="292"/>
      <c r="F5" s="292"/>
      <c r="G5" s="292"/>
      <c r="H5" s="292"/>
    </row>
    <row r="6" spans="2:8" ht="45" customHeight="1" thickBot="1">
      <c r="B6" s="286" t="s">
        <v>821</v>
      </c>
      <c r="C6" s="287"/>
      <c r="D6" s="287"/>
      <c r="E6" s="287"/>
      <c r="F6" s="287"/>
      <c r="G6" s="287"/>
      <c r="H6" s="288"/>
    </row>
    <row r="7" spans="2:8" ht="36" customHeight="1">
      <c r="B7" s="384" t="s">
        <v>3</v>
      </c>
      <c r="C7" s="385"/>
      <c r="D7" s="385"/>
      <c r="E7" s="385"/>
      <c r="F7" s="385"/>
      <c r="G7" s="385"/>
      <c r="H7" s="386"/>
    </row>
    <row r="8" spans="2:8" ht="15.75" customHeight="1">
      <c r="B8" s="274" t="s">
        <v>4</v>
      </c>
      <c r="C8" s="274"/>
      <c r="D8" s="274"/>
      <c r="E8" s="275"/>
      <c r="F8" s="275"/>
      <c r="G8" s="275"/>
      <c r="H8" s="275"/>
    </row>
    <row r="9" spans="2:8" ht="15.75" customHeight="1">
      <c r="B9" s="274" t="s">
        <v>5</v>
      </c>
      <c r="C9" s="274"/>
      <c r="D9" s="274"/>
      <c r="E9" s="275"/>
      <c r="F9" s="275"/>
      <c r="G9" s="275"/>
      <c r="H9" s="275"/>
    </row>
    <row r="10" spans="2:8" ht="28.5" customHeight="1">
      <c r="B10" s="274" t="s">
        <v>6</v>
      </c>
      <c r="C10" s="274"/>
      <c r="D10" s="274"/>
      <c r="E10" s="275"/>
      <c r="F10" s="275"/>
      <c r="G10" s="275"/>
      <c r="H10" s="275"/>
    </row>
    <row r="11" spans="2:8" ht="24.75" customHeight="1">
      <c r="B11" s="274" t="s">
        <v>774</v>
      </c>
      <c r="C11" s="274"/>
      <c r="D11" s="274"/>
      <c r="E11" s="275"/>
      <c r="F11" s="275"/>
      <c r="G11" s="275"/>
      <c r="H11" s="275"/>
    </row>
    <row r="12" spans="2:8" ht="30.75" customHeight="1">
      <c r="B12" s="274" t="s">
        <v>7</v>
      </c>
      <c r="C12" s="274"/>
      <c r="D12" s="274"/>
      <c r="E12" s="92"/>
      <c r="F12" s="93"/>
      <c r="G12" s="93"/>
      <c r="H12" s="94"/>
    </row>
    <row r="13" spans="2:8" ht="23.25" customHeight="1">
      <c r="B13" s="274" t="s">
        <v>819</v>
      </c>
      <c r="C13" s="274"/>
      <c r="D13" s="274"/>
      <c r="E13" s="92"/>
      <c r="F13" s="93"/>
      <c r="G13" s="93"/>
      <c r="H13" s="94"/>
    </row>
    <row r="14" spans="2:8" ht="22.5" customHeight="1">
      <c r="B14" s="274" t="s">
        <v>8</v>
      </c>
      <c r="C14" s="274"/>
      <c r="D14" s="274"/>
      <c r="E14" s="275"/>
      <c r="F14" s="275"/>
      <c r="G14" s="275"/>
      <c r="H14" s="275"/>
    </row>
    <row r="15" spans="2:8" ht="15.75" customHeight="1">
      <c r="B15" s="274" t="s">
        <v>9</v>
      </c>
      <c r="C15" s="274"/>
      <c r="D15" s="274"/>
      <c r="E15" s="275"/>
      <c r="F15" s="275"/>
      <c r="G15" s="275"/>
      <c r="H15" s="275"/>
    </row>
    <row r="16" spans="2:8" ht="15.75" customHeight="1">
      <c r="B16" s="274" t="s">
        <v>10</v>
      </c>
      <c r="C16" s="274"/>
      <c r="D16" s="274"/>
      <c r="E16" s="275"/>
      <c r="F16" s="275"/>
      <c r="G16" s="275"/>
      <c r="H16" s="275"/>
    </row>
    <row r="17" spans="2:8" ht="15.75" customHeight="1">
      <c r="B17" s="274" t="s">
        <v>11</v>
      </c>
      <c r="C17" s="274"/>
      <c r="D17" s="274"/>
      <c r="E17" s="275"/>
      <c r="F17" s="275"/>
      <c r="G17" s="275"/>
      <c r="H17" s="275"/>
    </row>
    <row r="18" spans="2:8" ht="15.75" customHeight="1">
      <c r="B18" s="274" t="s">
        <v>12</v>
      </c>
      <c r="C18" s="274"/>
      <c r="D18" s="274"/>
      <c r="E18" s="275"/>
      <c r="F18" s="275"/>
      <c r="G18" s="275"/>
      <c r="H18" s="275"/>
    </row>
    <row r="19" spans="2:8" ht="15.75" customHeight="1">
      <c r="B19" s="274" t="s">
        <v>13</v>
      </c>
      <c r="C19" s="274"/>
      <c r="D19" s="274"/>
      <c r="E19" s="275"/>
      <c r="F19" s="275"/>
      <c r="G19" s="275"/>
      <c r="H19" s="275"/>
    </row>
    <row r="20" spans="2:8" ht="30" customHeight="1">
      <c r="B20" s="274" t="s">
        <v>827</v>
      </c>
      <c r="C20" s="274"/>
      <c r="D20" s="274"/>
      <c r="E20" s="275"/>
      <c r="F20" s="275"/>
      <c r="G20" s="275"/>
      <c r="H20" s="275"/>
    </row>
    <row r="21" spans="2:8" ht="15.75" customHeight="1">
      <c r="B21" s="274" t="s">
        <v>14</v>
      </c>
      <c r="C21" s="274"/>
      <c r="D21" s="274"/>
      <c r="E21" s="275"/>
      <c r="F21" s="275"/>
      <c r="G21" s="275"/>
      <c r="H21" s="275"/>
    </row>
    <row r="22" spans="2:8" ht="15.75" customHeight="1">
      <c r="B22" s="274" t="s">
        <v>15</v>
      </c>
      <c r="C22" s="274"/>
      <c r="D22" s="274"/>
      <c r="E22" s="275" t="s">
        <v>16</v>
      </c>
      <c r="F22" s="275"/>
      <c r="G22" s="275"/>
      <c r="H22" s="275"/>
    </row>
    <row r="23" spans="2:8" ht="14.25" customHeight="1">
      <c r="B23" s="384" t="s">
        <v>17</v>
      </c>
      <c r="C23" s="385"/>
      <c r="D23" s="385"/>
      <c r="E23" s="385"/>
      <c r="F23" s="385"/>
      <c r="G23" s="385"/>
      <c r="H23" s="386"/>
    </row>
    <row r="24" spans="2:8" ht="15.75" customHeight="1">
      <c r="B24" s="274" t="s">
        <v>18</v>
      </c>
      <c r="C24" s="274"/>
      <c r="D24" s="274"/>
      <c r="E24" s="275"/>
      <c r="F24" s="275"/>
      <c r="G24" s="275"/>
      <c r="H24" s="275"/>
    </row>
    <row r="25" spans="2:8" ht="15.75" customHeight="1">
      <c r="B25" s="274" t="s">
        <v>19</v>
      </c>
      <c r="C25" s="274"/>
      <c r="D25" s="274"/>
      <c r="E25" s="275"/>
      <c r="F25" s="275"/>
      <c r="G25" s="275"/>
      <c r="H25" s="275"/>
    </row>
    <row r="26" spans="2:8" ht="15.75" customHeight="1">
      <c r="B26" s="274" t="s">
        <v>20</v>
      </c>
      <c r="C26" s="274"/>
      <c r="D26" s="274"/>
      <c r="E26" s="285"/>
      <c r="F26" s="285"/>
      <c r="G26" s="285"/>
      <c r="H26" s="285"/>
    </row>
    <row r="27" spans="2:8" ht="15.75" customHeight="1">
      <c r="B27" s="274" t="s">
        <v>21</v>
      </c>
      <c r="C27" s="274"/>
      <c r="D27" s="274"/>
      <c r="E27" s="275"/>
      <c r="F27" s="275"/>
      <c r="G27" s="275"/>
      <c r="H27" s="275"/>
    </row>
    <row r="28" spans="2:8" ht="15.75" customHeight="1">
      <c r="B28" s="274" t="s">
        <v>22</v>
      </c>
      <c r="C28" s="274"/>
      <c r="D28" s="274"/>
      <c r="E28" s="275"/>
      <c r="F28" s="275"/>
      <c r="G28" s="275"/>
      <c r="H28" s="275"/>
    </row>
    <row r="29" spans="2:8" ht="14.25" customHeight="1">
      <c r="B29" s="384" t="s">
        <v>23</v>
      </c>
      <c r="C29" s="385"/>
      <c r="D29" s="385"/>
      <c r="E29" s="385"/>
      <c r="F29" s="385"/>
      <c r="G29" s="385"/>
      <c r="H29" s="386"/>
    </row>
    <row r="30" spans="2:8" ht="20.25" customHeight="1">
      <c r="B30" s="274" t="s">
        <v>796</v>
      </c>
      <c r="C30" s="274"/>
      <c r="D30" s="274"/>
      <c r="E30" s="285"/>
      <c r="F30" s="285"/>
      <c r="G30" s="285"/>
      <c r="H30" s="285"/>
    </row>
    <row r="31" spans="2:8" ht="15.75" customHeight="1">
      <c r="B31" s="274" t="s">
        <v>797</v>
      </c>
      <c r="C31" s="274"/>
      <c r="D31" s="274"/>
      <c r="E31" s="275"/>
      <c r="F31" s="275"/>
      <c r="G31" s="275"/>
      <c r="H31" s="275"/>
    </row>
    <row r="32" spans="2:8" ht="19.5" customHeight="1">
      <c r="B32" s="274" t="s">
        <v>798</v>
      </c>
      <c r="C32" s="274"/>
      <c r="D32" s="274"/>
      <c r="E32" s="275"/>
      <c r="F32" s="275"/>
      <c r="G32" s="275"/>
      <c r="H32" s="275"/>
    </row>
    <row r="33" spans="2:8" ht="15.75" customHeight="1">
      <c r="B33" s="274" t="s">
        <v>799</v>
      </c>
      <c r="C33" s="274"/>
      <c r="D33" s="274"/>
      <c r="E33" s="275"/>
      <c r="F33" s="275"/>
      <c r="G33" s="275"/>
      <c r="H33" s="275"/>
    </row>
    <row r="34" spans="2:8" ht="15.75" customHeight="1">
      <c r="B34" s="274" t="s">
        <v>800</v>
      </c>
      <c r="C34" s="274"/>
      <c r="D34" s="274"/>
      <c r="E34" s="275"/>
      <c r="F34" s="275"/>
      <c r="G34" s="275"/>
      <c r="H34" s="275"/>
    </row>
    <row r="35" spans="2:8" ht="18" customHeight="1">
      <c r="B35" s="274" t="s">
        <v>24</v>
      </c>
      <c r="C35" s="274"/>
      <c r="D35" s="274"/>
      <c r="E35" s="275"/>
      <c r="F35" s="275"/>
      <c r="G35" s="275"/>
      <c r="H35" s="275"/>
    </row>
    <row r="36" spans="2:8" ht="15.75" customHeight="1">
      <c r="B36" s="274" t="s">
        <v>25</v>
      </c>
      <c r="C36" s="274"/>
      <c r="D36" s="274"/>
      <c r="E36" s="275"/>
      <c r="F36" s="275"/>
      <c r="G36" s="275"/>
      <c r="H36" s="275"/>
    </row>
    <row r="37" spans="2:8" ht="15.75" customHeight="1">
      <c r="B37" s="384" t="s">
        <v>26</v>
      </c>
      <c r="C37" s="385"/>
      <c r="D37" s="385"/>
      <c r="E37" s="385"/>
      <c r="F37" s="385"/>
      <c r="G37" s="385"/>
      <c r="H37" s="386"/>
    </row>
    <row r="38" spans="2:8" ht="15.75" customHeight="1">
      <c r="B38" s="274" t="s">
        <v>27</v>
      </c>
      <c r="C38" s="274"/>
      <c r="D38" s="274"/>
      <c r="E38" s="285"/>
      <c r="F38" s="285"/>
      <c r="G38" s="285"/>
      <c r="H38" s="285"/>
    </row>
    <row r="39" spans="2:8" ht="15.75" customHeight="1">
      <c r="B39" s="274" t="s">
        <v>28</v>
      </c>
      <c r="C39" s="274"/>
      <c r="D39" s="274"/>
      <c r="E39" s="275"/>
      <c r="F39" s="275"/>
      <c r="G39" s="275"/>
      <c r="H39" s="275"/>
    </row>
    <row r="40" spans="2:8" ht="14.25" customHeight="1">
      <c r="B40" s="274" t="s">
        <v>29</v>
      </c>
      <c r="C40" s="274"/>
      <c r="D40" s="274"/>
      <c r="E40" s="275"/>
      <c r="F40" s="275"/>
      <c r="G40" s="275"/>
      <c r="H40" s="275"/>
    </row>
    <row r="41" spans="2:8" ht="15.75" customHeight="1">
      <c r="B41" s="274" t="s">
        <v>30</v>
      </c>
      <c r="C41" s="274"/>
      <c r="D41" s="274"/>
      <c r="E41" s="275"/>
      <c r="F41" s="275"/>
      <c r="G41" s="275"/>
      <c r="H41" s="275"/>
    </row>
    <row r="42" spans="2:8" ht="15.75" customHeight="1">
      <c r="B42" s="274" t="s">
        <v>31</v>
      </c>
      <c r="C42" s="274"/>
      <c r="D42" s="274"/>
      <c r="E42" s="275"/>
      <c r="F42" s="275"/>
      <c r="G42" s="275"/>
      <c r="H42" s="275"/>
    </row>
    <row r="43" spans="2:8" ht="15.75" customHeight="1">
      <c r="B43" s="274" t="s">
        <v>32</v>
      </c>
      <c r="C43" s="274"/>
      <c r="D43" s="274"/>
      <c r="E43" s="275"/>
      <c r="F43" s="275"/>
      <c r="G43" s="275"/>
      <c r="H43" s="275"/>
    </row>
    <row r="44" spans="2:8" ht="15.75" customHeight="1">
      <c r="B44" s="274" t="s">
        <v>33</v>
      </c>
      <c r="C44" s="274"/>
      <c r="D44" s="274"/>
      <c r="E44" s="275"/>
      <c r="F44" s="275"/>
      <c r="G44" s="275"/>
      <c r="H44" s="275"/>
    </row>
    <row r="45" spans="2:8" ht="26.25" customHeight="1">
      <c r="B45" s="274" t="s">
        <v>34</v>
      </c>
      <c r="C45" s="274"/>
      <c r="D45" s="274"/>
      <c r="E45" s="275"/>
      <c r="F45" s="275"/>
      <c r="G45" s="275"/>
      <c r="H45" s="275"/>
    </row>
    <row r="46" spans="2:8" ht="15.75" customHeight="1">
      <c r="B46" s="274" t="s">
        <v>35</v>
      </c>
      <c r="C46" s="274"/>
      <c r="D46" s="274"/>
      <c r="E46" s="275"/>
      <c r="F46" s="275"/>
      <c r="G46" s="275"/>
      <c r="H46" s="275"/>
    </row>
    <row r="47" spans="2:8" ht="15.75" customHeight="1">
      <c r="B47" s="274" t="s">
        <v>36</v>
      </c>
      <c r="C47" s="274"/>
      <c r="D47" s="274"/>
      <c r="E47" s="275"/>
      <c r="F47" s="275"/>
      <c r="G47" s="275"/>
      <c r="H47" s="275"/>
    </row>
    <row r="48" spans="2:8" ht="15.75" customHeight="1">
      <c r="B48" s="274" t="s">
        <v>37</v>
      </c>
      <c r="C48" s="274"/>
      <c r="D48" s="274"/>
      <c r="E48" s="279"/>
      <c r="F48" s="280"/>
      <c r="G48" s="280"/>
      <c r="H48" s="281"/>
    </row>
    <row r="49" spans="2:8" ht="15.75" customHeight="1">
      <c r="B49" s="384" t="s">
        <v>795</v>
      </c>
      <c r="C49" s="385"/>
      <c r="D49" s="385"/>
      <c r="E49" s="385"/>
      <c r="F49" s="385"/>
      <c r="G49" s="385"/>
      <c r="H49" s="386"/>
    </row>
    <row r="50" spans="2:8" ht="50.25" customHeight="1">
      <c r="B50" s="276" t="s">
        <v>832</v>
      </c>
      <c r="C50" s="277"/>
      <c r="D50" s="277"/>
      <c r="E50" s="277"/>
      <c r="F50" s="277"/>
      <c r="G50" s="277"/>
      <c r="H50" s="278"/>
    </row>
    <row r="51" spans="2:8" ht="15.75" customHeight="1">
      <c r="B51" s="282" t="s">
        <v>833</v>
      </c>
      <c r="C51" s="283"/>
      <c r="D51" s="283"/>
      <c r="E51" s="283"/>
      <c r="F51" s="283"/>
      <c r="G51" s="283"/>
      <c r="H51" s="284"/>
    </row>
    <row r="52" spans="2:8" ht="33.75" customHeight="1">
      <c r="B52" s="282" t="s">
        <v>834</v>
      </c>
      <c r="C52" s="283"/>
      <c r="D52" s="283"/>
      <c r="E52" s="283"/>
      <c r="F52" s="283"/>
      <c r="G52" s="283"/>
      <c r="H52" s="284"/>
    </row>
    <row r="53" spans="2:8" ht="15.75" customHeight="1">
      <c r="B53" s="282" t="s">
        <v>835</v>
      </c>
      <c r="C53" s="283"/>
      <c r="D53" s="283"/>
      <c r="E53" s="283"/>
      <c r="F53" s="283"/>
      <c r="G53" s="283"/>
      <c r="H53" s="284"/>
    </row>
    <row r="54" spans="2:8" ht="15.75" customHeight="1">
      <c r="B54" s="282" t="s">
        <v>836</v>
      </c>
      <c r="C54" s="283"/>
      <c r="D54" s="283"/>
      <c r="E54" s="283"/>
      <c r="F54" s="283"/>
      <c r="G54" s="283"/>
      <c r="H54" s="284"/>
    </row>
    <row r="55" spans="2:8" ht="15.75" customHeight="1">
      <c r="B55" s="276" t="s">
        <v>801</v>
      </c>
      <c r="C55" s="277"/>
      <c r="D55" s="277"/>
      <c r="E55" s="277"/>
      <c r="F55" s="277"/>
      <c r="G55" s="277"/>
      <c r="H55" s="278"/>
    </row>
    <row r="56" spans="2:8" ht="15.75" customHeight="1">
      <c r="B56" s="276" t="s">
        <v>802</v>
      </c>
      <c r="C56" s="277"/>
      <c r="D56" s="277"/>
      <c r="E56" s="277"/>
      <c r="F56" s="277"/>
      <c r="G56" s="277"/>
      <c r="H56" s="278"/>
    </row>
    <row r="57" spans="2:8" ht="15.75" customHeight="1">
      <c r="B57" s="276" t="s">
        <v>820</v>
      </c>
      <c r="C57" s="277"/>
      <c r="D57" s="277"/>
      <c r="E57" s="277"/>
      <c r="F57" s="277"/>
      <c r="G57" s="277"/>
      <c r="H57" s="278"/>
    </row>
    <row r="58" spans="2:8" ht="15">
      <c r="B58" s="276" t="s">
        <v>837</v>
      </c>
      <c r="C58" s="277"/>
      <c r="D58" s="277"/>
      <c r="E58" s="277"/>
      <c r="F58" s="277"/>
      <c r="G58" s="277"/>
      <c r="H58" s="278"/>
    </row>
    <row r="59" spans="2:8" s="2" customFormat="1" ht="15">
      <c r="B59" s="96"/>
      <c r="C59" s="96"/>
      <c r="D59" s="96"/>
      <c r="E59" s="96"/>
      <c r="F59" s="96"/>
      <c r="G59" s="96"/>
      <c r="H59" s="96"/>
    </row>
    <row r="60" spans="2:8" ht="15">
      <c r="B60" s="273" t="s">
        <v>38</v>
      </c>
      <c r="C60" s="273"/>
      <c r="D60" s="273"/>
      <c r="E60" s="273"/>
      <c r="F60" s="273"/>
      <c r="G60" s="273"/>
      <c r="H60" s="273"/>
    </row>
  </sheetData>
  <sheetProtection selectLockedCells="1" selectUnlockedCells="1"/>
  <mergeCells count="95">
    <mergeCell ref="B52:H52"/>
    <mergeCell ref="B53:H53"/>
    <mergeCell ref="B54:H54"/>
    <mergeCell ref="B10:D10"/>
    <mergeCell ref="E10:H10"/>
    <mergeCell ref="B11:D11"/>
    <mergeCell ref="E11:H11"/>
    <mergeCell ref="B12:D12"/>
    <mergeCell ref="B13:D13"/>
    <mergeCell ref="B14:D14"/>
    <mergeCell ref="E14:H14"/>
    <mergeCell ref="B15:D15"/>
    <mergeCell ref="E15:H15"/>
    <mergeCell ref="B16:D16"/>
    <mergeCell ref="E16:H16"/>
    <mergeCell ref="B17:D17"/>
    <mergeCell ref="B1:H1"/>
    <mergeCell ref="B2:H2"/>
    <mergeCell ref="B3:H3"/>
    <mergeCell ref="B4:H4"/>
    <mergeCell ref="B5:H5"/>
    <mergeCell ref="B6:H6"/>
    <mergeCell ref="B7:H7"/>
    <mergeCell ref="B8:D8"/>
    <mergeCell ref="E8:H8"/>
    <mergeCell ref="B9:D9"/>
    <mergeCell ref="E9:H9"/>
    <mergeCell ref="E17:H17"/>
    <mergeCell ref="B24:D24"/>
    <mergeCell ref="E24:H24"/>
    <mergeCell ref="B18:D18"/>
    <mergeCell ref="E18:H18"/>
    <mergeCell ref="B19:D19"/>
    <mergeCell ref="E19:H19"/>
    <mergeCell ref="B20:D20"/>
    <mergeCell ref="E20:H20"/>
    <mergeCell ref="B21:D21"/>
    <mergeCell ref="E21:H21"/>
    <mergeCell ref="B22:D22"/>
    <mergeCell ref="E22:H22"/>
    <mergeCell ref="B23:H23"/>
    <mergeCell ref="B31:D31"/>
    <mergeCell ref="E31:H31"/>
    <mergeCell ref="B25:D25"/>
    <mergeCell ref="E25:H25"/>
    <mergeCell ref="B26:D26"/>
    <mergeCell ref="E26:H26"/>
    <mergeCell ref="B27:D27"/>
    <mergeCell ref="E27:H27"/>
    <mergeCell ref="B28:D28"/>
    <mergeCell ref="E28:H28"/>
    <mergeCell ref="B29:H29"/>
    <mergeCell ref="B30:D30"/>
    <mergeCell ref="E30:H30"/>
    <mergeCell ref="B38:D38"/>
    <mergeCell ref="E38:H38"/>
    <mergeCell ref="B32:D32"/>
    <mergeCell ref="E32:H32"/>
    <mergeCell ref="B33:D33"/>
    <mergeCell ref="E33:H33"/>
    <mergeCell ref="B34:D34"/>
    <mergeCell ref="E34:H34"/>
    <mergeCell ref="B35:D35"/>
    <mergeCell ref="E35:H35"/>
    <mergeCell ref="B36:D36"/>
    <mergeCell ref="E36:H36"/>
    <mergeCell ref="B37:H37"/>
    <mergeCell ref="B39:D39"/>
    <mergeCell ref="E39:H39"/>
    <mergeCell ref="B40:D40"/>
    <mergeCell ref="E40:H40"/>
    <mergeCell ref="B41:D41"/>
    <mergeCell ref="E41:H41"/>
    <mergeCell ref="B42:D42"/>
    <mergeCell ref="E42:H42"/>
    <mergeCell ref="B43:D43"/>
    <mergeCell ref="E43:H43"/>
    <mergeCell ref="B44:D44"/>
    <mergeCell ref="E44:H44"/>
    <mergeCell ref="B60:H60"/>
    <mergeCell ref="B45:D45"/>
    <mergeCell ref="E45:H45"/>
    <mergeCell ref="B46:D46"/>
    <mergeCell ref="E46:H46"/>
    <mergeCell ref="B47:D47"/>
    <mergeCell ref="E47:H47"/>
    <mergeCell ref="B49:H49"/>
    <mergeCell ref="B55:H55"/>
    <mergeCell ref="B56:H56"/>
    <mergeCell ref="B58:H58"/>
    <mergeCell ref="B57:H57"/>
    <mergeCell ref="B48:D48"/>
    <mergeCell ref="E48:H48"/>
    <mergeCell ref="B50:H50"/>
    <mergeCell ref="B51:H51"/>
  </mergeCells>
  <pageMargins left="0.25" right="0.25" top="0.75" bottom="0.75" header="0.51180555555555551" footer="0.51180555555555551"/>
  <pageSetup scale="57"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37"/>
  <sheetViews>
    <sheetView view="pageBreakPreview" topLeftCell="A2" zoomScale="70" zoomScaleNormal="60" zoomScaleSheetLayoutView="70" workbookViewId="0">
      <selection activeCell="O7" sqref="O7:S7"/>
    </sheetView>
  </sheetViews>
  <sheetFormatPr baseColWidth="10" defaultColWidth="10.85546875" defaultRowHeight="13.5"/>
  <cols>
    <col min="1" max="1" width="3.42578125" style="3" customWidth="1"/>
    <col min="2" max="2" width="45.85546875" style="3" customWidth="1"/>
    <col min="3" max="3" width="20.42578125" style="4" customWidth="1"/>
    <col min="4" max="4" width="43.7109375" style="3" customWidth="1"/>
    <col min="5" max="5" width="21.28515625" style="3" customWidth="1"/>
    <col min="6" max="8" width="0" style="3" hidden="1" customWidth="1"/>
    <col min="9" max="9" width="64.140625" style="3" customWidth="1"/>
    <col min="10" max="10" width="9.85546875" style="3" customWidth="1"/>
    <col min="11" max="13" width="0" style="3" hidden="1" customWidth="1"/>
    <col min="14" max="14" width="99.28515625" style="3" customWidth="1"/>
    <col min="15" max="15" width="9.42578125" style="3" customWidth="1"/>
    <col min="16" max="18" width="0" style="3" hidden="1" customWidth="1"/>
    <col min="19" max="19" width="15.140625" style="3" customWidth="1"/>
    <col min="20" max="21" width="9.42578125" style="3" customWidth="1"/>
    <col min="22" max="16384" width="10.85546875" style="3"/>
  </cols>
  <sheetData>
    <row r="1" spans="1:256" ht="18.75">
      <c r="A1" s="302"/>
      <c r="B1" s="303" t="str">
        <f>CARATULA!B1</f>
        <v>UNIDAD DE ANÁLISIS ECONÓMICO</v>
      </c>
      <c r="C1" s="303"/>
      <c r="D1" s="303"/>
      <c r="E1" s="303"/>
      <c r="F1" s="303"/>
      <c r="G1" s="303"/>
      <c r="H1" s="303"/>
      <c r="I1" s="303"/>
      <c r="J1" s="303"/>
      <c r="K1" s="303"/>
      <c r="L1" s="303"/>
      <c r="M1" s="303"/>
      <c r="N1" s="303"/>
      <c r="O1" s="303"/>
      <c r="P1" s="97"/>
      <c r="Q1" s="97"/>
      <c r="R1" s="97"/>
      <c r="S1" s="98"/>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75">
      <c r="A2" s="302"/>
      <c r="B2" s="303" t="s">
        <v>1</v>
      </c>
      <c r="C2" s="303"/>
      <c r="D2" s="303"/>
      <c r="E2" s="303"/>
      <c r="F2" s="303"/>
      <c r="G2" s="303"/>
      <c r="H2" s="303"/>
      <c r="I2" s="303"/>
      <c r="J2" s="303"/>
      <c r="K2" s="303"/>
      <c r="L2" s="303"/>
      <c r="M2" s="303"/>
      <c r="N2" s="303"/>
      <c r="O2" s="303"/>
      <c r="P2" s="97"/>
      <c r="Q2" s="97"/>
      <c r="R2" s="97"/>
      <c r="S2" s="98"/>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4.25" customHeight="1">
      <c r="A3" s="302"/>
      <c r="B3" s="304"/>
      <c r="C3" s="304"/>
      <c r="D3" s="304"/>
      <c r="E3" s="304"/>
      <c r="F3" s="304"/>
      <c r="G3" s="304"/>
      <c r="H3" s="304"/>
      <c r="I3" s="304"/>
      <c r="J3" s="304"/>
      <c r="K3" s="304"/>
      <c r="L3" s="304"/>
      <c r="M3" s="304"/>
      <c r="N3" s="304"/>
      <c r="O3" s="304"/>
      <c r="P3" s="99"/>
      <c r="Q3" s="99"/>
      <c r="R3" s="99"/>
      <c r="S3" s="98"/>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2.75" customHeight="1">
      <c r="A4" s="302"/>
      <c r="B4" s="304"/>
      <c r="C4" s="304"/>
      <c r="D4" s="304"/>
      <c r="E4" s="304"/>
      <c r="F4" s="304"/>
      <c r="G4" s="304"/>
      <c r="H4" s="304"/>
      <c r="I4" s="304"/>
      <c r="J4" s="304"/>
      <c r="K4" s="304"/>
      <c r="L4" s="304"/>
      <c r="M4" s="304"/>
      <c r="N4" s="304"/>
      <c r="O4" s="304"/>
      <c r="P4" s="99"/>
      <c r="Q4" s="99"/>
      <c r="R4" s="99"/>
      <c r="S4" s="98"/>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75" customHeight="1">
      <c r="A5" s="302"/>
      <c r="B5" s="303"/>
      <c r="C5" s="303"/>
      <c r="D5" s="303"/>
      <c r="E5" s="303"/>
      <c r="F5" s="303"/>
      <c r="G5" s="303"/>
      <c r="H5" s="303"/>
      <c r="I5" s="303"/>
      <c r="J5" s="303"/>
      <c r="K5" s="303"/>
      <c r="L5" s="303"/>
      <c r="M5" s="303"/>
      <c r="N5" s="303"/>
      <c r="O5" s="303"/>
      <c r="P5" s="97"/>
      <c r="Q5" s="97"/>
      <c r="R5" s="97"/>
      <c r="S5" s="98"/>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8" customFormat="1" ht="51" customHeight="1">
      <c r="A6" s="302"/>
      <c r="B6" s="100"/>
      <c r="C6" s="307">
        <f>CARATULA!E11</f>
        <v>0</v>
      </c>
      <c r="D6" s="307"/>
      <c r="E6" s="307"/>
      <c r="F6" s="307"/>
      <c r="G6" s="307"/>
      <c r="H6" s="307"/>
      <c r="I6" s="307"/>
      <c r="J6" s="224"/>
      <c r="K6" s="224"/>
      <c r="L6" s="224"/>
      <c r="M6" s="266"/>
      <c r="N6" s="101">
        <f>CARATULA!E10</f>
        <v>0</v>
      </c>
      <c r="O6" s="100"/>
      <c r="P6" s="97"/>
      <c r="Q6" s="97"/>
      <c r="R6" s="97"/>
      <c r="S6" s="102"/>
    </row>
    <row r="7" spans="1:256" ht="24.75" customHeight="1">
      <c r="A7" s="302"/>
      <c r="B7" s="305" t="str">
        <f>CARATULA!B6</f>
        <v xml:space="preserve"> CÉDULA DE EVALUACIÓN PARA UNEME - ENFERMEDADES CRÓNICAS                                                                                                                                   </v>
      </c>
      <c r="C7" s="305"/>
      <c r="D7" s="305"/>
      <c r="E7" s="305"/>
      <c r="F7" s="305"/>
      <c r="G7" s="305"/>
      <c r="H7" s="305"/>
      <c r="I7" s="305"/>
      <c r="J7" s="305"/>
      <c r="K7" s="305"/>
      <c r="L7" s="305"/>
      <c r="M7" s="305"/>
      <c r="N7" s="305"/>
      <c r="O7" s="306">
        <v>2023</v>
      </c>
      <c r="P7" s="306"/>
      <c r="Q7" s="306"/>
      <c r="R7" s="306"/>
      <c r="S7" s="306"/>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1" customHeight="1">
      <c r="A8" s="298" t="s">
        <v>39</v>
      </c>
      <c r="B8" s="298"/>
      <c r="C8" s="298"/>
      <c r="D8" s="298"/>
      <c r="E8" s="298"/>
      <c r="F8" s="298"/>
      <c r="G8" s="298"/>
      <c r="H8" s="298"/>
      <c r="I8" s="298"/>
      <c r="J8" s="298"/>
      <c r="K8" s="298"/>
      <c r="L8" s="298"/>
      <c r="M8" s="298"/>
      <c r="N8" s="298"/>
      <c r="O8" s="298"/>
      <c r="P8" s="104"/>
      <c r="Q8" s="104"/>
      <c r="R8" s="104"/>
      <c r="S8" s="299" t="s">
        <v>40</v>
      </c>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11" customFormat="1" ht="14.25" customHeight="1">
      <c r="A9" s="300" t="s">
        <v>41</v>
      </c>
      <c r="B9" s="300"/>
      <c r="C9" s="301" t="s">
        <v>42</v>
      </c>
      <c r="D9" s="184" t="s">
        <v>43</v>
      </c>
      <c r="E9" s="301" t="s">
        <v>44</v>
      </c>
      <c r="F9" s="297" t="s">
        <v>45</v>
      </c>
      <c r="G9" s="297" t="s">
        <v>46</v>
      </c>
      <c r="H9" s="297" t="s">
        <v>47</v>
      </c>
      <c r="I9" s="184" t="s">
        <v>48</v>
      </c>
      <c r="J9" s="301" t="s">
        <v>44</v>
      </c>
      <c r="K9" s="297" t="s">
        <v>45</v>
      </c>
      <c r="L9" s="297" t="s">
        <v>46</v>
      </c>
      <c r="M9" s="297" t="s">
        <v>47</v>
      </c>
      <c r="N9" s="184" t="s">
        <v>49</v>
      </c>
      <c r="O9" s="301" t="s">
        <v>44</v>
      </c>
      <c r="P9" s="297" t="s">
        <v>45</v>
      </c>
      <c r="Q9" s="297" t="s">
        <v>46</v>
      </c>
      <c r="R9" s="297" t="s">
        <v>47</v>
      </c>
      <c r="S9" s="299"/>
    </row>
    <row r="10" spans="1:256" ht="30.75" customHeight="1">
      <c r="A10" s="300"/>
      <c r="B10" s="300"/>
      <c r="C10" s="301"/>
      <c r="D10" s="105" t="s">
        <v>50</v>
      </c>
      <c r="E10" s="301"/>
      <c r="F10" s="297"/>
      <c r="G10" s="297"/>
      <c r="H10" s="297"/>
      <c r="I10" s="106" t="s">
        <v>50</v>
      </c>
      <c r="J10" s="301"/>
      <c r="K10" s="297"/>
      <c r="L10" s="297"/>
      <c r="M10" s="297"/>
      <c r="N10" s="95" t="s">
        <v>51</v>
      </c>
      <c r="O10" s="301"/>
      <c r="P10" s="297"/>
      <c r="Q10" s="297"/>
      <c r="R10" s="297"/>
      <c r="S10" s="299"/>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30">
      <c r="A11" s="300"/>
      <c r="B11" s="300"/>
      <c r="C11" s="301"/>
      <c r="D11" s="107" t="s">
        <v>52</v>
      </c>
      <c r="E11" s="301"/>
      <c r="F11" s="297"/>
      <c r="G11" s="297"/>
      <c r="H11" s="297"/>
      <c r="I11" s="108" t="s">
        <v>52</v>
      </c>
      <c r="J11" s="301"/>
      <c r="K11" s="297"/>
      <c r="L11" s="297"/>
      <c r="M11" s="297"/>
      <c r="N11" s="107" t="s">
        <v>53</v>
      </c>
      <c r="O11" s="301"/>
      <c r="P11" s="297"/>
      <c r="Q11" s="297"/>
      <c r="R11" s="297"/>
      <c r="S11" s="299"/>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34.25" customHeight="1">
      <c r="A12" s="96">
        <v>1</v>
      </c>
      <c r="B12" s="109" t="s">
        <v>54</v>
      </c>
      <c r="C12" s="173" t="s">
        <v>804</v>
      </c>
      <c r="D12" s="111" t="s">
        <v>55</v>
      </c>
      <c r="E12" s="112">
        <v>1</v>
      </c>
      <c r="F12" s="113">
        <f t="shared" ref="F12:F28" si="0">IF(E12=G12,H12)</f>
        <v>1</v>
      </c>
      <c r="G12" s="113">
        <f t="shared" ref="G12:G28" si="1">IF(E12="NA","NA",H12)</f>
        <v>1</v>
      </c>
      <c r="H12" s="114">
        <v>1</v>
      </c>
      <c r="I12" s="109" t="s">
        <v>803</v>
      </c>
      <c r="J12" s="112">
        <v>3</v>
      </c>
      <c r="K12" s="113">
        <f t="shared" ref="K12:K33" si="2">IF(J12=L12, M12)</f>
        <v>3</v>
      </c>
      <c r="L12" s="113">
        <f t="shared" ref="L12:L33" si="3">IF(J12="NA", "NA", M12)</f>
        <v>3</v>
      </c>
      <c r="M12" s="113">
        <v>3</v>
      </c>
      <c r="N12" s="109" t="s">
        <v>846</v>
      </c>
      <c r="O12" s="115">
        <v>5</v>
      </c>
      <c r="P12" s="113">
        <f t="shared" ref="P12:P33" si="4">IF(O12=Q12, R12)</f>
        <v>5</v>
      </c>
      <c r="Q12" s="113">
        <f t="shared" ref="Q12:Q33" si="5">IF(O12= "NA", "NA",R12)</f>
        <v>5</v>
      </c>
      <c r="R12" s="113">
        <v>5</v>
      </c>
      <c r="S12" s="173" t="s">
        <v>56</v>
      </c>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20.75" customHeight="1">
      <c r="A13" s="96">
        <v>2</v>
      </c>
      <c r="B13" s="116" t="s">
        <v>54</v>
      </c>
      <c r="C13" s="173" t="s">
        <v>805</v>
      </c>
      <c r="D13" s="116" t="s">
        <v>57</v>
      </c>
      <c r="E13" s="112">
        <v>1</v>
      </c>
      <c r="F13" s="113">
        <f t="shared" si="0"/>
        <v>1</v>
      </c>
      <c r="G13" s="113">
        <f t="shared" si="1"/>
        <v>1</v>
      </c>
      <c r="H13" s="114">
        <v>1</v>
      </c>
      <c r="I13" s="263" t="s">
        <v>59</v>
      </c>
      <c r="J13" s="112">
        <v>3</v>
      </c>
      <c r="K13" s="113">
        <f t="shared" si="2"/>
        <v>3</v>
      </c>
      <c r="L13" s="113">
        <f t="shared" si="3"/>
        <v>3</v>
      </c>
      <c r="M13" s="113">
        <v>3</v>
      </c>
      <c r="N13" s="109" t="s">
        <v>847</v>
      </c>
      <c r="O13" s="115">
        <v>5</v>
      </c>
      <c r="P13" s="113">
        <f t="shared" si="4"/>
        <v>5</v>
      </c>
      <c r="Q13" s="113">
        <f t="shared" si="5"/>
        <v>5</v>
      </c>
      <c r="R13" s="113">
        <v>5</v>
      </c>
      <c r="S13" s="173" t="s">
        <v>56</v>
      </c>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19.25" customHeight="1">
      <c r="A14" s="96">
        <v>3</v>
      </c>
      <c r="B14" s="116" t="s">
        <v>54</v>
      </c>
      <c r="C14" s="173" t="s">
        <v>806</v>
      </c>
      <c r="D14" s="116" t="s">
        <v>57</v>
      </c>
      <c r="E14" s="112">
        <v>1</v>
      </c>
      <c r="F14" s="113">
        <f t="shared" si="0"/>
        <v>1</v>
      </c>
      <c r="G14" s="113">
        <f t="shared" si="1"/>
        <v>1</v>
      </c>
      <c r="H14" s="114">
        <v>1</v>
      </c>
      <c r="I14" s="263" t="s">
        <v>59</v>
      </c>
      <c r="J14" s="112">
        <v>3</v>
      </c>
      <c r="K14" s="113">
        <f t="shared" si="2"/>
        <v>3</v>
      </c>
      <c r="L14" s="113">
        <f t="shared" si="3"/>
        <v>3</v>
      </c>
      <c r="M14" s="113">
        <v>3</v>
      </c>
      <c r="N14" s="109" t="s">
        <v>848</v>
      </c>
      <c r="O14" s="115">
        <v>5</v>
      </c>
      <c r="P14" s="113">
        <f t="shared" si="4"/>
        <v>5</v>
      </c>
      <c r="Q14" s="113">
        <f t="shared" si="5"/>
        <v>5</v>
      </c>
      <c r="R14" s="113">
        <v>5</v>
      </c>
      <c r="S14" s="173" t="s">
        <v>56</v>
      </c>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14" customHeight="1">
      <c r="A15" s="96">
        <v>4</v>
      </c>
      <c r="B15" s="116" t="s">
        <v>54</v>
      </c>
      <c r="C15" s="175" t="s">
        <v>807</v>
      </c>
      <c r="D15" s="116" t="s">
        <v>57</v>
      </c>
      <c r="E15" s="112">
        <v>1</v>
      </c>
      <c r="F15" s="113">
        <f t="shared" si="0"/>
        <v>1</v>
      </c>
      <c r="G15" s="113">
        <f t="shared" si="1"/>
        <v>1</v>
      </c>
      <c r="H15" s="114">
        <v>1</v>
      </c>
      <c r="I15" s="263" t="s">
        <v>59</v>
      </c>
      <c r="J15" s="112">
        <v>3</v>
      </c>
      <c r="K15" s="113">
        <f t="shared" si="2"/>
        <v>3</v>
      </c>
      <c r="L15" s="113">
        <f t="shared" si="3"/>
        <v>3</v>
      </c>
      <c r="M15" s="113">
        <v>3</v>
      </c>
      <c r="N15" s="109" t="s">
        <v>849</v>
      </c>
      <c r="O15" s="115">
        <v>5</v>
      </c>
      <c r="P15" s="113">
        <f t="shared" si="4"/>
        <v>5</v>
      </c>
      <c r="Q15" s="113">
        <f t="shared" si="5"/>
        <v>5</v>
      </c>
      <c r="R15" s="113">
        <v>5</v>
      </c>
      <c r="S15" s="173" t="s">
        <v>56</v>
      </c>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05" customHeight="1">
      <c r="A16" s="96">
        <v>5</v>
      </c>
      <c r="B16" s="116" t="s">
        <v>54</v>
      </c>
      <c r="C16" s="175" t="s">
        <v>808</v>
      </c>
      <c r="D16" s="116" t="s">
        <v>57</v>
      </c>
      <c r="E16" s="112">
        <v>1</v>
      </c>
      <c r="F16" s="113">
        <f t="shared" si="0"/>
        <v>1</v>
      </c>
      <c r="G16" s="113">
        <f t="shared" si="1"/>
        <v>1</v>
      </c>
      <c r="H16" s="114">
        <v>1</v>
      </c>
      <c r="I16" s="263" t="s">
        <v>59</v>
      </c>
      <c r="J16" s="112">
        <v>3</v>
      </c>
      <c r="K16" s="113">
        <f t="shared" si="2"/>
        <v>3</v>
      </c>
      <c r="L16" s="113">
        <f t="shared" si="3"/>
        <v>3</v>
      </c>
      <c r="M16" s="113">
        <v>3</v>
      </c>
      <c r="N16" s="109" t="s">
        <v>850</v>
      </c>
      <c r="O16" s="115">
        <v>5</v>
      </c>
      <c r="P16" s="113">
        <f t="shared" si="4"/>
        <v>5</v>
      </c>
      <c r="Q16" s="113">
        <f t="shared" si="5"/>
        <v>5</v>
      </c>
      <c r="R16" s="113">
        <v>5</v>
      </c>
      <c r="S16" s="173" t="s">
        <v>56</v>
      </c>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08.75" customHeight="1">
      <c r="A17" s="96">
        <v>6</v>
      </c>
      <c r="B17" s="116" t="s">
        <v>58</v>
      </c>
      <c r="C17" s="173" t="s">
        <v>809</v>
      </c>
      <c r="D17" s="116" t="s">
        <v>57</v>
      </c>
      <c r="E17" s="112">
        <v>1</v>
      </c>
      <c r="F17" s="113">
        <f t="shared" si="0"/>
        <v>1</v>
      </c>
      <c r="G17" s="113">
        <f t="shared" si="1"/>
        <v>1</v>
      </c>
      <c r="H17" s="114">
        <v>1</v>
      </c>
      <c r="I17" s="109" t="s">
        <v>59</v>
      </c>
      <c r="J17" s="112">
        <v>3</v>
      </c>
      <c r="K17" s="113">
        <f t="shared" si="2"/>
        <v>3</v>
      </c>
      <c r="L17" s="113">
        <f t="shared" si="3"/>
        <v>3</v>
      </c>
      <c r="M17" s="113">
        <v>3</v>
      </c>
      <c r="N17" s="109" t="s">
        <v>851</v>
      </c>
      <c r="O17" s="115">
        <v>5</v>
      </c>
      <c r="P17" s="113">
        <f t="shared" si="4"/>
        <v>5</v>
      </c>
      <c r="Q17" s="113">
        <f t="shared" si="5"/>
        <v>5</v>
      </c>
      <c r="R17" s="113">
        <v>5</v>
      </c>
      <c r="S17" s="173" t="s">
        <v>56</v>
      </c>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12.5" customHeight="1">
      <c r="A18" s="96">
        <v>7</v>
      </c>
      <c r="B18" s="116" t="s">
        <v>54</v>
      </c>
      <c r="C18" s="173" t="s">
        <v>60</v>
      </c>
      <c r="D18" s="116" t="s">
        <v>61</v>
      </c>
      <c r="E18" s="112">
        <v>1</v>
      </c>
      <c r="F18" s="113">
        <f t="shared" si="0"/>
        <v>1</v>
      </c>
      <c r="G18" s="113">
        <f t="shared" si="1"/>
        <v>1</v>
      </c>
      <c r="H18" s="114">
        <v>1</v>
      </c>
      <c r="I18" s="109" t="s">
        <v>62</v>
      </c>
      <c r="J18" s="112">
        <v>3</v>
      </c>
      <c r="K18" s="113">
        <f t="shared" si="2"/>
        <v>3</v>
      </c>
      <c r="L18" s="113">
        <f t="shared" si="3"/>
        <v>3</v>
      </c>
      <c r="M18" s="113">
        <v>3</v>
      </c>
      <c r="N18" s="90" t="s">
        <v>63</v>
      </c>
      <c r="O18" s="115">
        <v>5</v>
      </c>
      <c r="P18" s="113">
        <f t="shared" si="4"/>
        <v>5</v>
      </c>
      <c r="Q18" s="113">
        <f t="shared" si="5"/>
        <v>5</v>
      </c>
      <c r="R18" s="117">
        <v>5</v>
      </c>
      <c r="S18" s="173" t="s">
        <v>56</v>
      </c>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6.5" customHeight="1">
      <c r="A19" s="96">
        <v>8</v>
      </c>
      <c r="B19" s="116" t="s">
        <v>64</v>
      </c>
      <c r="C19" s="173" t="s">
        <v>65</v>
      </c>
      <c r="D19" s="116" t="s">
        <v>66</v>
      </c>
      <c r="E19" s="112">
        <v>1</v>
      </c>
      <c r="F19" s="113">
        <f t="shared" si="0"/>
        <v>1</v>
      </c>
      <c r="G19" s="113">
        <f t="shared" si="1"/>
        <v>1</v>
      </c>
      <c r="H19" s="114">
        <v>1</v>
      </c>
      <c r="I19" s="109" t="s">
        <v>67</v>
      </c>
      <c r="J19" s="112">
        <v>3</v>
      </c>
      <c r="K19" s="113">
        <f t="shared" si="2"/>
        <v>3</v>
      </c>
      <c r="L19" s="113">
        <f t="shared" si="3"/>
        <v>3</v>
      </c>
      <c r="M19" s="113">
        <v>3</v>
      </c>
      <c r="N19" s="90" t="s">
        <v>68</v>
      </c>
      <c r="O19" s="115">
        <v>5</v>
      </c>
      <c r="P19" s="113">
        <f t="shared" si="4"/>
        <v>5</v>
      </c>
      <c r="Q19" s="113">
        <f t="shared" si="5"/>
        <v>5</v>
      </c>
      <c r="R19" s="117">
        <v>5</v>
      </c>
      <c r="S19" s="173" t="s">
        <v>56</v>
      </c>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84" customHeight="1">
      <c r="A20" s="96">
        <v>9</v>
      </c>
      <c r="B20" s="116" t="s">
        <v>64</v>
      </c>
      <c r="C20" s="173" t="s">
        <v>69</v>
      </c>
      <c r="D20" s="116" t="s">
        <v>70</v>
      </c>
      <c r="E20" s="112">
        <v>1</v>
      </c>
      <c r="F20" s="113">
        <f t="shared" si="0"/>
        <v>1</v>
      </c>
      <c r="G20" s="113">
        <f t="shared" si="1"/>
        <v>1</v>
      </c>
      <c r="H20" s="114">
        <v>1</v>
      </c>
      <c r="I20" s="109" t="s">
        <v>71</v>
      </c>
      <c r="J20" s="112">
        <v>3</v>
      </c>
      <c r="K20" s="113">
        <f t="shared" si="2"/>
        <v>3</v>
      </c>
      <c r="L20" s="113">
        <f t="shared" si="3"/>
        <v>3</v>
      </c>
      <c r="M20" s="113">
        <v>3</v>
      </c>
      <c r="N20" s="90" t="s">
        <v>72</v>
      </c>
      <c r="O20" s="115">
        <v>5</v>
      </c>
      <c r="P20" s="113">
        <f t="shared" si="4"/>
        <v>5</v>
      </c>
      <c r="Q20" s="113">
        <f t="shared" si="5"/>
        <v>5</v>
      </c>
      <c r="R20" s="117">
        <v>5</v>
      </c>
      <c r="S20" s="173" t="s">
        <v>56</v>
      </c>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97.5" customHeight="1">
      <c r="A21" s="96">
        <v>10</v>
      </c>
      <c r="B21" s="116" t="s">
        <v>64</v>
      </c>
      <c r="C21" s="173" t="s">
        <v>73</v>
      </c>
      <c r="D21" s="116" t="s">
        <v>74</v>
      </c>
      <c r="E21" s="112">
        <v>1</v>
      </c>
      <c r="F21" s="113">
        <f t="shared" si="0"/>
        <v>1</v>
      </c>
      <c r="G21" s="113">
        <f t="shared" si="1"/>
        <v>1</v>
      </c>
      <c r="H21" s="114">
        <v>1</v>
      </c>
      <c r="I21" s="109" t="s">
        <v>71</v>
      </c>
      <c r="J21" s="112">
        <v>3</v>
      </c>
      <c r="K21" s="113">
        <f t="shared" si="2"/>
        <v>3</v>
      </c>
      <c r="L21" s="113">
        <f t="shared" si="3"/>
        <v>3</v>
      </c>
      <c r="M21" s="113">
        <v>3</v>
      </c>
      <c r="N21" s="118" t="s">
        <v>75</v>
      </c>
      <c r="O21" s="115">
        <v>5</v>
      </c>
      <c r="P21" s="113">
        <f t="shared" si="4"/>
        <v>5</v>
      </c>
      <c r="Q21" s="113">
        <f t="shared" si="5"/>
        <v>5</v>
      </c>
      <c r="R21" s="117">
        <v>5</v>
      </c>
      <c r="S21" s="173" t="s">
        <v>56</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16" customFormat="1" ht="78" customHeight="1">
      <c r="A22" s="96">
        <v>11</v>
      </c>
      <c r="B22" s="109" t="s">
        <v>76</v>
      </c>
      <c r="C22" s="173" t="s">
        <v>77</v>
      </c>
      <c r="D22" s="116" t="s">
        <v>78</v>
      </c>
      <c r="E22" s="112">
        <v>1</v>
      </c>
      <c r="F22" s="113">
        <f t="shared" si="0"/>
        <v>1</v>
      </c>
      <c r="G22" s="113">
        <f t="shared" si="1"/>
        <v>1</v>
      </c>
      <c r="H22" s="114">
        <v>1</v>
      </c>
      <c r="I22" s="116" t="s">
        <v>79</v>
      </c>
      <c r="J22" s="112">
        <v>3</v>
      </c>
      <c r="K22" s="113">
        <f t="shared" si="2"/>
        <v>3</v>
      </c>
      <c r="L22" s="113">
        <f t="shared" si="3"/>
        <v>3</v>
      </c>
      <c r="M22" s="113">
        <v>3</v>
      </c>
      <c r="N22" s="90" t="s">
        <v>80</v>
      </c>
      <c r="O22" s="115">
        <v>5</v>
      </c>
      <c r="P22" s="113">
        <f t="shared" si="4"/>
        <v>5</v>
      </c>
      <c r="Q22" s="113">
        <f t="shared" si="5"/>
        <v>5</v>
      </c>
      <c r="R22" s="117">
        <v>5</v>
      </c>
      <c r="S22" s="173" t="s">
        <v>81</v>
      </c>
    </row>
    <row r="23" spans="1:256" ht="97.5" customHeight="1">
      <c r="A23" s="96">
        <v>12</v>
      </c>
      <c r="B23" s="116" t="s">
        <v>82</v>
      </c>
      <c r="C23" s="173" t="s">
        <v>83</v>
      </c>
      <c r="D23" s="109" t="s">
        <v>84</v>
      </c>
      <c r="E23" s="112">
        <v>1</v>
      </c>
      <c r="F23" s="113">
        <f t="shared" si="0"/>
        <v>1</v>
      </c>
      <c r="G23" s="113">
        <f t="shared" si="1"/>
        <v>1</v>
      </c>
      <c r="H23" s="114">
        <v>1</v>
      </c>
      <c r="I23" s="109" t="s">
        <v>85</v>
      </c>
      <c r="J23" s="112">
        <v>3</v>
      </c>
      <c r="K23" s="113">
        <f t="shared" si="2"/>
        <v>3</v>
      </c>
      <c r="L23" s="113">
        <f t="shared" si="3"/>
        <v>3</v>
      </c>
      <c r="M23" s="113">
        <v>3</v>
      </c>
      <c r="N23" s="109" t="s">
        <v>86</v>
      </c>
      <c r="O23" s="115">
        <v>5</v>
      </c>
      <c r="P23" s="113">
        <f t="shared" si="4"/>
        <v>5</v>
      </c>
      <c r="Q23" s="113">
        <f t="shared" si="5"/>
        <v>5</v>
      </c>
      <c r="R23" s="113">
        <v>5</v>
      </c>
      <c r="S23" s="173" t="s">
        <v>81</v>
      </c>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60" customHeight="1">
      <c r="A24" s="96">
        <v>13</v>
      </c>
      <c r="B24" s="116" t="s">
        <v>87</v>
      </c>
      <c r="C24" s="173" t="s">
        <v>88</v>
      </c>
      <c r="D24" s="116" t="s">
        <v>89</v>
      </c>
      <c r="E24" s="112">
        <v>1</v>
      </c>
      <c r="F24" s="113">
        <f t="shared" si="0"/>
        <v>1</v>
      </c>
      <c r="G24" s="113">
        <f t="shared" si="1"/>
        <v>1</v>
      </c>
      <c r="H24" s="114">
        <v>1</v>
      </c>
      <c r="I24" s="109" t="s">
        <v>90</v>
      </c>
      <c r="J24" s="112">
        <v>3</v>
      </c>
      <c r="K24" s="113">
        <f t="shared" si="2"/>
        <v>3</v>
      </c>
      <c r="L24" s="113">
        <f t="shared" si="3"/>
        <v>3</v>
      </c>
      <c r="M24" s="113">
        <v>3</v>
      </c>
      <c r="N24" s="109" t="s">
        <v>91</v>
      </c>
      <c r="O24" s="115">
        <v>5</v>
      </c>
      <c r="P24" s="113">
        <f t="shared" si="4"/>
        <v>5</v>
      </c>
      <c r="Q24" s="113">
        <f t="shared" si="5"/>
        <v>5</v>
      </c>
      <c r="R24" s="113">
        <v>5</v>
      </c>
      <c r="S24" s="173" t="s">
        <v>92</v>
      </c>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47.25" customHeight="1">
      <c r="A25" s="96">
        <v>14</v>
      </c>
      <c r="B25" s="116" t="s">
        <v>93</v>
      </c>
      <c r="C25" s="173" t="s">
        <v>88</v>
      </c>
      <c r="D25" s="116" t="s">
        <v>94</v>
      </c>
      <c r="E25" s="112">
        <v>1</v>
      </c>
      <c r="F25" s="113">
        <f t="shared" si="0"/>
        <v>1</v>
      </c>
      <c r="G25" s="113">
        <f t="shared" si="1"/>
        <v>1</v>
      </c>
      <c r="H25" s="114">
        <v>1</v>
      </c>
      <c r="I25" s="109" t="s">
        <v>95</v>
      </c>
      <c r="J25" s="112">
        <v>3</v>
      </c>
      <c r="K25" s="113">
        <f t="shared" si="2"/>
        <v>3</v>
      </c>
      <c r="L25" s="113">
        <f t="shared" si="3"/>
        <v>3</v>
      </c>
      <c r="M25" s="113">
        <v>3</v>
      </c>
      <c r="N25" s="109" t="s">
        <v>96</v>
      </c>
      <c r="O25" s="115">
        <v>5</v>
      </c>
      <c r="P25" s="113">
        <f t="shared" si="4"/>
        <v>5</v>
      </c>
      <c r="Q25" s="113">
        <f t="shared" si="5"/>
        <v>5</v>
      </c>
      <c r="R25" s="113">
        <v>5</v>
      </c>
      <c r="S25" s="173" t="s">
        <v>97</v>
      </c>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17" customFormat="1" ht="54.75" customHeight="1">
      <c r="A26" s="96">
        <v>15</v>
      </c>
      <c r="B26" s="112" t="s">
        <v>98</v>
      </c>
      <c r="C26" s="173" t="s">
        <v>99</v>
      </c>
      <c r="D26" s="90" t="s">
        <v>100</v>
      </c>
      <c r="E26" s="112">
        <v>1</v>
      </c>
      <c r="F26" s="114">
        <f t="shared" si="0"/>
        <v>1</v>
      </c>
      <c r="G26" s="114">
        <f t="shared" si="1"/>
        <v>1</v>
      </c>
      <c r="H26" s="114">
        <v>1</v>
      </c>
      <c r="I26" s="109" t="s">
        <v>101</v>
      </c>
      <c r="J26" s="112">
        <v>1</v>
      </c>
      <c r="K26" s="113">
        <f t="shared" si="2"/>
        <v>1</v>
      </c>
      <c r="L26" s="113">
        <f t="shared" si="3"/>
        <v>1</v>
      </c>
      <c r="M26" s="114">
        <v>1</v>
      </c>
      <c r="N26" s="90" t="s">
        <v>102</v>
      </c>
      <c r="O26" s="115">
        <v>1</v>
      </c>
      <c r="P26" s="113">
        <f t="shared" si="4"/>
        <v>1</v>
      </c>
      <c r="Q26" s="113">
        <f t="shared" si="5"/>
        <v>1</v>
      </c>
      <c r="R26" s="114">
        <v>1</v>
      </c>
      <c r="S26" s="173" t="s">
        <v>103</v>
      </c>
    </row>
    <row r="27" spans="1:256" ht="107.25" customHeight="1">
      <c r="A27" s="96">
        <v>16</v>
      </c>
      <c r="B27" s="116" t="s">
        <v>104</v>
      </c>
      <c r="C27" s="173" t="s">
        <v>818</v>
      </c>
      <c r="D27" s="155" t="s">
        <v>105</v>
      </c>
      <c r="E27" s="112">
        <v>1</v>
      </c>
      <c r="F27" s="114">
        <f t="shared" si="0"/>
        <v>1</v>
      </c>
      <c r="G27" s="114">
        <f t="shared" si="1"/>
        <v>1</v>
      </c>
      <c r="H27" s="114">
        <v>1</v>
      </c>
      <c r="I27" s="109" t="s">
        <v>106</v>
      </c>
      <c r="J27" s="112">
        <v>3</v>
      </c>
      <c r="K27" s="113">
        <f t="shared" si="2"/>
        <v>3</v>
      </c>
      <c r="L27" s="113">
        <f t="shared" si="3"/>
        <v>3</v>
      </c>
      <c r="M27" s="113">
        <v>3</v>
      </c>
      <c r="N27" s="191" t="s">
        <v>845</v>
      </c>
      <c r="O27" s="115">
        <v>5</v>
      </c>
      <c r="P27" s="113">
        <f t="shared" si="4"/>
        <v>5</v>
      </c>
      <c r="Q27" s="113">
        <f t="shared" si="5"/>
        <v>5</v>
      </c>
      <c r="R27" s="113">
        <v>5</v>
      </c>
      <c r="S27" s="173" t="s">
        <v>107</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34.5" customHeight="1">
      <c r="A28" s="96">
        <v>17</v>
      </c>
      <c r="B28" s="294" t="s">
        <v>108</v>
      </c>
      <c r="C28" s="295" t="s">
        <v>109</v>
      </c>
      <c r="D28" s="294" t="s">
        <v>110</v>
      </c>
      <c r="E28" s="296" t="s">
        <v>46</v>
      </c>
      <c r="F28" s="293">
        <f t="shared" si="0"/>
        <v>1</v>
      </c>
      <c r="G28" s="293" t="str">
        <f t="shared" si="1"/>
        <v>NA</v>
      </c>
      <c r="H28" s="293">
        <v>1</v>
      </c>
      <c r="I28" s="109" t="s">
        <v>111</v>
      </c>
      <c r="J28" s="112">
        <v>3</v>
      </c>
      <c r="K28" s="113">
        <f t="shared" si="2"/>
        <v>3</v>
      </c>
      <c r="L28" s="113">
        <f t="shared" si="3"/>
        <v>3</v>
      </c>
      <c r="M28" s="113">
        <v>3</v>
      </c>
      <c r="N28" s="109" t="s">
        <v>112</v>
      </c>
      <c r="O28" s="115">
        <v>5</v>
      </c>
      <c r="P28" s="113">
        <f t="shared" si="4"/>
        <v>5</v>
      </c>
      <c r="Q28" s="113">
        <f t="shared" si="5"/>
        <v>5</v>
      </c>
      <c r="R28" s="113">
        <v>5</v>
      </c>
      <c r="S28" s="173" t="s">
        <v>107</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43.5" customHeight="1">
      <c r="A29" s="96">
        <v>18</v>
      </c>
      <c r="B29" s="294"/>
      <c r="C29" s="295"/>
      <c r="D29" s="294"/>
      <c r="E29" s="296"/>
      <c r="F29" s="293"/>
      <c r="G29" s="293"/>
      <c r="H29" s="293"/>
      <c r="I29" s="116" t="s">
        <v>113</v>
      </c>
      <c r="J29" s="112">
        <v>3</v>
      </c>
      <c r="K29" s="113">
        <f t="shared" si="2"/>
        <v>3</v>
      </c>
      <c r="L29" s="113">
        <f t="shared" si="3"/>
        <v>3</v>
      </c>
      <c r="M29" s="113">
        <v>3</v>
      </c>
      <c r="N29" s="116" t="s">
        <v>114</v>
      </c>
      <c r="O29" s="115">
        <v>5</v>
      </c>
      <c r="P29" s="113">
        <f t="shared" si="4"/>
        <v>5</v>
      </c>
      <c r="Q29" s="113">
        <f t="shared" si="5"/>
        <v>5</v>
      </c>
      <c r="R29" s="113">
        <v>5</v>
      </c>
      <c r="S29" s="173" t="s">
        <v>107</v>
      </c>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30" customHeight="1">
      <c r="A30" s="96">
        <v>19</v>
      </c>
      <c r="B30" s="294"/>
      <c r="C30" s="295"/>
      <c r="D30" s="294"/>
      <c r="E30" s="296"/>
      <c r="F30" s="293"/>
      <c r="G30" s="293"/>
      <c r="H30" s="293"/>
      <c r="I30" s="116" t="s">
        <v>115</v>
      </c>
      <c r="J30" s="112">
        <v>3</v>
      </c>
      <c r="K30" s="113">
        <f t="shared" si="2"/>
        <v>3</v>
      </c>
      <c r="L30" s="113">
        <f t="shared" si="3"/>
        <v>3</v>
      </c>
      <c r="M30" s="113">
        <v>3</v>
      </c>
      <c r="N30" s="116" t="s">
        <v>116</v>
      </c>
      <c r="O30" s="115">
        <v>5</v>
      </c>
      <c r="P30" s="113">
        <f t="shared" si="4"/>
        <v>5</v>
      </c>
      <c r="Q30" s="113">
        <f t="shared" si="5"/>
        <v>5</v>
      </c>
      <c r="R30" s="113">
        <v>5</v>
      </c>
      <c r="S30" s="173" t="s">
        <v>107</v>
      </c>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8" hidden="1">
      <c r="A31" s="96">
        <v>20</v>
      </c>
      <c r="B31" s="96"/>
      <c r="C31" s="185"/>
      <c r="D31" s="96"/>
      <c r="E31" s="120"/>
      <c r="F31" s="121"/>
      <c r="G31" s="122">
        <f>IF(E31="NA","NA",H31)</f>
        <v>0</v>
      </c>
      <c r="H31" s="121"/>
      <c r="I31" s="96"/>
      <c r="J31" s="96"/>
      <c r="K31" s="113">
        <f t="shared" si="2"/>
        <v>0</v>
      </c>
      <c r="L31" s="113">
        <f t="shared" si="3"/>
        <v>0</v>
      </c>
      <c r="M31" s="96"/>
      <c r="N31" s="96"/>
      <c r="O31" s="123"/>
      <c r="P31" s="113">
        <f t="shared" si="4"/>
        <v>0</v>
      </c>
      <c r="Q31" s="113">
        <f t="shared" si="5"/>
        <v>0</v>
      </c>
      <c r="R31" s="96"/>
      <c r="S31" s="18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19" customFormat="1" ht="60.75" customHeight="1">
      <c r="A32" s="96">
        <v>21</v>
      </c>
      <c r="B32" s="91" t="s">
        <v>117</v>
      </c>
      <c r="C32" s="186" t="s">
        <v>118</v>
      </c>
      <c r="D32" s="124" t="s">
        <v>119</v>
      </c>
      <c r="E32" s="91" t="s">
        <v>46</v>
      </c>
      <c r="F32" s="125">
        <f>IF(E32=G32,H32)</f>
        <v>1</v>
      </c>
      <c r="G32" s="125" t="str">
        <f>IF(E32= "NA", "NA", H32)</f>
        <v>NA</v>
      </c>
      <c r="H32" s="125">
        <v>1</v>
      </c>
      <c r="I32" s="124" t="s">
        <v>120</v>
      </c>
      <c r="J32" s="91">
        <v>5</v>
      </c>
      <c r="K32" s="113">
        <f t="shared" si="2"/>
        <v>5</v>
      </c>
      <c r="L32" s="113">
        <f t="shared" si="3"/>
        <v>5</v>
      </c>
      <c r="M32" s="125">
        <v>5</v>
      </c>
      <c r="N32" s="124" t="s">
        <v>121</v>
      </c>
      <c r="O32" s="126">
        <v>3</v>
      </c>
      <c r="P32" s="113">
        <f t="shared" si="4"/>
        <v>3</v>
      </c>
      <c r="Q32" s="113">
        <f t="shared" si="5"/>
        <v>3</v>
      </c>
      <c r="R32" s="125">
        <v>3</v>
      </c>
      <c r="S32" s="173" t="s">
        <v>122</v>
      </c>
    </row>
    <row r="33" spans="1:19" ht="30">
      <c r="A33" s="96">
        <v>22</v>
      </c>
      <c r="B33" s="127" t="s">
        <v>123</v>
      </c>
      <c r="C33" s="174"/>
      <c r="D33" s="129" t="s">
        <v>124</v>
      </c>
      <c r="E33" s="130">
        <v>1</v>
      </c>
      <c r="F33" s="125">
        <f>IF(E33=G33,H33)</f>
        <v>1</v>
      </c>
      <c r="G33" s="125">
        <f>IF(E33= "NA", "NA", H33)</f>
        <v>1</v>
      </c>
      <c r="H33" s="131">
        <v>1</v>
      </c>
      <c r="I33" s="98" t="s">
        <v>125</v>
      </c>
      <c r="J33" s="132">
        <v>1</v>
      </c>
      <c r="K33" s="113">
        <f t="shared" si="2"/>
        <v>1</v>
      </c>
      <c r="L33" s="113">
        <f t="shared" si="3"/>
        <v>1</v>
      </c>
      <c r="M33" s="133">
        <v>1</v>
      </c>
      <c r="N33" s="134" t="s">
        <v>126</v>
      </c>
      <c r="O33" s="135">
        <v>5</v>
      </c>
      <c r="P33" s="113">
        <f t="shared" si="4"/>
        <v>5</v>
      </c>
      <c r="Q33" s="113">
        <f t="shared" si="5"/>
        <v>5</v>
      </c>
      <c r="R33" s="96">
        <v>5</v>
      </c>
      <c r="S33" s="187" t="s">
        <v>122</v>
      </c>
    </row>
    <row r="34" spans="1:19" ht="15">
      <c r="A34" s="96"/>
      <c r="B34" s="136"/>
      <c r="C34" s="137"/>
      <c r="D34" s="136"/>
      <c r="E34" s="180">
        <f>SUM(E12:E33)</f>
        <v>17</v>
      </c>
      <c r="F34" s="138">
        <f>SUM(F12:F33)</f>
        <v>19</v>
      </c>
      <c r="G34" s="138">
        <f>SUM(G12:G33)</f>
        <v>17</v>
      </c>
      <c r="H34" s="138">
        <f>SUM(H12:H33)</f>
        <v>19</v>
      </c>
      <c r="I34" s="136"/>
      <c r="J34" s="180">
        <f>SUM(J12:J33)</f>
        <v>61</v>
      </c>
      <c r="K34" s="138">
        <f>SUM(K12:K33)</f>
        <v>61</v>
      </c>
      <c r="L34" s="138">
        <f>SUM(L12:L33)</f>
        <v>61</v>
      </c>
      <c r="M34" s="138">
        <f>SUM(M12:M33)</f>
        <v>61</v>
      </c>
      <c r="N34" s="136"/>
      <c r="O34" s="180">
        <f>SUM(O12:O33)</f>
        <v>99</v>
      </c>
      <c r="P34" s="138">
        <f>SUM(P12:P33)</f>
        <v>99</v>
      </c>
      <c r="Q34" s="138">
        <f>SUM(Q12:Q33)</f>
        <v>99</v>
      </c>
      <c r="R34" s="138">
        <f>SUM(R12:R33)</f>
        <v>99</v>
      </c>
      <c r="S34" s="96"/>
    </row>
    <row r="35" spans="1:19">
      <c r="B35"/>
      <c r="C35"/>
      <c r="I35"/>
    </row>
    <row r="36" spans="1:19">
      <c r="B36"/>
      <c r="C36"/>
      <c r="I36" s="23"/>
    </row>
    <row r="37" spans="1:19">
      <c r="B37" s="22" t="s">
        <v>127</v>
      </c>
      <c r="C37" s="24">
        <f>RESULTADO!B17</f>
        <v>1</v>
      </c>
    </row>
  </sheetData>
  <sheetProtection selectLockedCells="1" selectUnlockedCells="1"/>
  <mergeCells count="32">
    <mergeCell ref="A1:A7"/>
    <mergeCell ref="B1:O1"/>
    <mergeCell ref="B2:O2"/>
    <mergeCell ref="B3:O3"/>
    <mergeCell ref="B4:O4"/>
    <mergeCell ref="B5:O5"/>
    <mergeCell ref="B7:N7"/>
    <mergeCell ref="O7:S7"/>
    <mergeCell ref="C6:I6"/>
    <mergeCell ref="R9:R11"/>
    <mergeCell ref="A8:O8"/>
    <mergeCell ref="S8:S11"/>
    <mergeCell ref="A9:B11"/>
    <mergeCell ref="C9:C11"/>
    <mergeCell ref="E9:E11"/>
    <mergeCell ref="F9:F11"/>
    <mergeCell ref="G9:G11"/>
    <mergeCell ref="H9:H11"/>
    <mergeCell ref="J9:J11"/>
    <mergeCell ref="K9:K11"/>
    <mergeCell ref="L9:L11"/>
    <mergeCell ref="M9:M11"/>
    <mergeCell ref="O9:O11"/>
    <mergeCell ref="P9:P11"/>
    <mergeCell ref="Q9:Q11"/>
    <mergeCell ref="H28:H30"/>
    <mergeCell ref="B28:B30"/>
    <mergeCell ref="C28:C30"/>
    <mergeCell ref="D28:D30"/>
    <mergeCell ref="E28:E30"/>
    <mergeCell ref="F28:F30"/>
    <mergeCell ref="G28:G30"/>
  </mergeCells>
  <printOptions horizontalCentered="1"/>
  <pageMargins left="0.62986111111111109" right="0.2361111111111111" top="0.74791666666666667" bottom="0.94513888888888886" header="0.51180555555555551" footer="0.31527777777777777"/>
  <pageSetup scale="39" firstPageNumber="0" fitToHeight="0" orientation="landscape" horizontalDpi="300" verticalDpi="300" r:id="rId1"/>
  <headerFooter alignWithMargins="0">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82"/>
  <sheetViews>
    <sheetView view="pageBreakPreview" zoomScale="80" zoomScaleNormal="60" zoomScaleSheetLayoutView="80" workbookViewId="0">
      <selection activeCell="O7" sqref="O7:S7"/>
    </sheetView>
  </sheetViews>
  <sheetFormatPr baseColWidth="10" defaultColWidth="10.85546875" defaultRowHeight="15"/>
  <cols>
    <col min="1" max="1" width="7.85546875" style="141" customWidth="1"/>
    <col min="2" max="2" width="54.85546875" style="96" customWidth="1"/>
    <col min="3" max="3" width="28.140625" style="172" customWidth="1"/>
    <col min="4" max="4" width="47.85546875" style="169" customWidth="1"/>
    <col min="5" max="5" width="11.140625" style="98" customWidth="1"/>
    <col min="6" max="8" width="0" style="98" hidden="1" customWidth="1"/>
    <col min="9" max="9" width="92.140625" style="170" customWidth="1"/>
    <col min="10" max="10" width="11.140625" style="98" customWidth="1"/>
    <col min="11" max="13" width="0" style="98" hidden="1" customWidth="1"/>
    <col min="14" max="14" width="42.140625" style="170" customWidth="1"/>
    <col min="15" max="15" width="11.42578125" style="98" customWidth="1"/>
    <col min="16" max="18" width="0" style="98" hidden="1" customWidth="1"/>
    <col min="19" max="19" width="18.85546875" style="96" customWidth="1"/>
    <col min="20" max="16384" width="10.85546875" style="3"/>
  </cols>
  <sheetData>
    <row r="1" spans="1:256" ht="18.75">
      <c r="A1" s="318"/>
      <c r="B1" s="303" t="str">
        <f>CARATULA!B1</f>
        <v>UNIDAD DE ANÁLISIS ECONÓMICO</v>
      </c>
      <c r="C1" s="303"/>
      <c r="D1" s="303"/>
      <c r="E1" s="303"/>
      <c r="F1" s="303"/>
      <c r="G1" s="303"/>
      <c r="H1" s="303"/>
      <c r="I1" s="303"/>
      <c r="J1" s="303"/>
      <c r="K1" s="303"/>
      <c r="L1" s="303"/>
      <c r="M1" s="303"/>
      <c r="N1" s="303"/>
      <c r="O1" s="303"/>
      <c r="P1" s="97"/>
      <c r="Q1" s="97"/>
      <c r="R1" s="97"/>
      <c r="S1" s="98"/>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75">
      <c r="A2" s="318"/>
      <c r="B2" s="303" t="s">
        <v>1</v>
      </c>
      <c r="C2" s="303"/>
      <c r="D2" s="303"/>
      <c r="E2" s="303"/>
      <c r="F2" s="303"/>
      <c r="G2" s="303"/>
      <c r="H2" s="303"/>
      <c r="I2" s="303"/>
      <c r="J2" s="303"/>
      <c r="K2" s="303"/>
      <c r="L2" s="303"/>
      <c r="M2" s="303"/>
      <c r="N2" s="303"/>
      <c r="O2" s="303"/>
      <c r="P2" s="97"/>
      <c r="Q2" s="97"/>
      <c r="R2" s="97"/>
      <c r="S2" s="98"/>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4.25" customHeight="1">
      <c r="A3" s="318"/>
      <c r="B3" s="304"/>
      <c r="C3" s="304"/>
      <c r="D3" s="304"/>
      <c r="E3" s="304"/>
      <c r="F3" s="304"/>
      <c r="G3" s="304"/>
      <c r="H3" s="304"/>
      <c r="I3" s="304"/>
      <c r="J3" s="304"/>
      <c r="K3" s="304"/>
      <c r="L3" s="304"/>
      <c r="M3" s="304"/>
      <c r="N3" s="304"/>
      <c r="O3" s="304"/>
      <c r="P3" s="99"/>
      <c r="Q3" s="99"/>
      <c r="R3" s="99"/>
      <c r="S3" s="98"/>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2.75" customHeight="1">
      <c r="A4" s="318"/>
      <c r="B4" s="304"/>
      <c r="C4" s="304"/>
      <c r="D4" s="304"/>
      <c r="E4" s="304"/>
      <c r="F4" s="304"/>
      <c r="G4" s="304"/>
      <c r="H4" s="304"/>
      <c r="I4" s="304"/>
      <c r="J4" s="304"/>
      <c r="K4" s="304"/>
      <c r="L4" s="304"/>
      <c r="M4" s="304"/>
      <c r="N4" s="304"/>
      <c r="O4" s="304"/>
      <c r="P4" s="99"/>
      <c r="Q4" s="99"/>
      <c r="R4" s="99"/>
      <c r="S4" s="98"/>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75" customHeight="1">
      <c r="A5" s="318"/>
      <c r="B5" s="303"/>
      <c r="C5" s="303"/>
      <c r="D5" s="303"/>
      <c r="E5" s="303"/>
      <c r="F5" s="303"/>
      <c r="G5" s="303"/>
      <c r="H5" s="303"/>
      <c r="I5" s="303"/>
      <c r="J5" s="303"/>
      <c r="K5" s="303"/>
      <c r="L5" s="303"/>
      <c r="M5" s="303"/>
      <c r="N5" s="303"/>
      <c r="O5" s="303"/>
      <c r="P5" s="97"/>
      <c r="Q5" s="97"/>
      <c r="R5" s="97"/>
      <c r="S5" s="98"/>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8" customFormat="1" ht="51" customHeight="1">
      <c r="A6" s="318"/>
      <c r="B6" s="100"/>
      <c r="C6" s="100"/>
      <c r="D6" s="307">
        <f>CARATULA!E11</f>
        <v>0</v>
      </c>
      <c r="E6" s="307"/>
      <c r="F6" s="307"/>
      <c r="G6" s="307"/>
      <c r="H6" s="307"/>
      <c r="I6" s="307"/>
      <c r="J6" s="224"/>
      <c r="K6" s="224"/>
      <c r="L6" s="224"/>
      <c r="M6" s="224"/>
      <c r="N6" s="319">
        <f>CARATULA!E10</f>
        <v>0</v>
      </c>
      <c r="O6" s="319"/>
      <c r="P6" s="319"/>
      <c r="Q6" s="319"/>
      <c r="R6" s="319"/>
      <c r="S6" s="319"/>
    </row>
    <row r="7" spans="1:256" ht="45" customHeight="1">
      <c r="A7" s="318"/>
      <c r="B7" s="320" t="str">
        <f>CARATULA!B6</f>
        <v xml:space="preserve"> CÉDULA DE EVALUACIÓN PARA UNEME - ENFERMEDADES CRÓNICAS                                                                                                                                   </v>
      </c>
      <c r="C7" s="320"/>
      <c r="D7" s="320"/>
      <c r="E7" s="320"/>
      <c r="F7" s="320"/>
      <c r="G7" s="320"/>
      <c r="H7" s="320"/>
      <c r="I7" s="320"/>
      <c r="J7" s="320"/>
      <c r="K7" s="320"/>
      <c r="L7" s="320"/>
      <c r="M7" s="320"/>
      <c r="N7" s="320"/>
      <c r="O7" s="306">
        <v>2023</v>
      </c>
      <c r="P7" s="306"/>
      <c r="Q7" s="306"/>
      <c r="R7" s="306"/>
      <c r="S7" s="306"/>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1" customHeight="1">
      <c r="A8" s="298" t="s">
        <v>128</v>
      </c>
      <c r="B8" s="298"/>
      <c r="C8" s="298"/>
      <c r="D8" s="298"/>
      <c r="E8" s="298"/>
      <c r="F8" s="298"/>
      <c r="G8" s="298"/>
      <c r="H8" s="298"/>
      <c r="I8" s="298"/>
      <c r="J8" s="298"/>
      <c r="K8" s="298"/>
      <c r="L8" s="298"/>
      <c r="M8" s="298"/>
      <c r="N8" s="298"/>
      <c r="O8" s="298"/>
      <c r="P8" s="297" t="s">
        <v>45</v>
      </c>
      <c r="Q8" s="297" t="s">
        <v>46</v>
      </c>
      <c r="R8" s="297" t="s">
        <v>47</v>
      </c>
      <c r="S8" s="295" t="s">
        <v>40</v>
      </c>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75" customHeight="1">
      <c r="A9" s="300" t="s">
        <v>41</v>
      </c>
      <c r="B9" s="300"/>
      <c r="C9" s="316" t="s">
        <v>42</v>
      </c>
      <c r="D9" s="183" t="s">
        <v>43</v>
      </c>
      <c r="E9" s="317" t="s">
        <v>44</v>
      </c>
      <c r="F9" s="297" t="s">
        <v>45</v>
      </c>
      <c r="G9" s="297" t="s">
        <v>46</v>
      </c>
      <c r="H9" s="297" t="s">
        <v>47</v>
      </c>
      <c r="I9" s="183" t="s">
        <v>48</v>
      </c>
      <c r="J9" s="317" t="s">
        <v>44</v>
      </c>
      <c r="K9" s="297" t="s">
        <v>45</v>
      </c>
      <c r="L9" s="297" t="s">
        <v>46</v>
      </c>
      <c r="M9" s="297" t="s">
        <v>47</v>
      </c>
      <c r="N9" s="183" t="s">
        <v>49</v>
      </c>
      <c r="O9" s="317" t="s">
        <v>44</v>
      </c>
      <c r="P9" s="297"/>
      <c r="Q9" s="297"/>
      <c r="R9" s="297"/>
      <c r="S9" s="295"/>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6.5" customHeight="1">
      <c r="A10" s="300"/>
      <c r="B10" s="300"/>
      <c r="C10" s="316"/>
      <c r="D10" s="105" t="s">
        <v>50</v>
      </c>
      <c r="E10" s="317"/>
      <c r="F10" s="297"/>
      <c r="G10" s="297"/>
      <c r="H10" s="297"/>
      <c r="I10" s="105" t="s">
        <v>50</v>
      </c>
      <c r="J10" s="317"/>
      <c r="K10" s="297"/>
      <c r="L10" s="297"/>
      <c r="M10" s="297"/>
      <c r="N10" s="105" t="s">
        <v>51</v>
      </c>
      <c r="O10" s="317"/>
      <c r="P10" s="297"/>
      <c r="Q10" s="297"/>
      <c r="R10" s="297"/>
      <c r="S10" s="295"/>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30">
      <c r="A11" s="300"/>
      <c r="B11" s="300"/>
      <c r="C11" s="316"/>
      <c r="D11" s="107" t="s">
        <v>52</v>
      </c>
      <c r="E11" s="317"/>
      <c r="F11" s="297"/>
      <c r="G11" s="297"/>
      <c r="H11" s="297"/>
      <c r="I11" s="107" t="s">
        <v>52</v>
      </c>
      <c r="J11" s="317"/>
      <c r="K11" s="297"/>
      <c r="L11" s="297"/>
      <c r="M11" s="297"/>
      <c r="N11" s="107" t="s">
        <v>129</v>
      </c>
      <c r="O11" s="317"/>
      <c r="P11" s="113"/>
      <c r="Q11" s="113"/>
      <c r="R11" s="113"/>
      <c r="S11" s="295"/>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16" customFormat="1" ht="123" customHeight="1">
      <c r="A12" s="139">
        <v>1</v>
      </c>
      <c r="B12" s="109" t="s">
        <v>130</v>
      </c>
      <c r="C12" s="173" t="s">
        <v>131</v>
      </c>
      <c r="D12" s="109" t="s">
        <v>132</v>
      </c>
      <c r="E12" s="112">
        <v>1</v>
      </c>
      <c r="F12" s="140">
        <f t="shared" ref="F12:F26" si="0">IF(E12=G12, H12)</f>
        <v>1</v>
      </c>
      <c r="G12" s="140">
        <f t="shared" ref="G12:G26" si="1">IF(E12="NA", "NA", H12)</f>
        <v>1</v>
      </c>
      <c r="H12" s="140">
        <v>1</v>
      </c>
      <c r="I12" s="116" t="s">
        <v>133</v>
      </c>
      <c r="J12" s="112">
        <v>5</v>
      </c>
      <c r="K12" s="140">
        <f>IF(J12= L12, M12)</f>
        <v>5</v>
      </c>
      <c r="L12" s="140">
        <f>IF(J12="NA", "NA", M12)</f>
        <v>5</v>
      </c>
      <c r="M12" s="140">
        <v>5</v>
      </c>
      <c r="N12" s="109" t="s">
        <v>134</v>
      </c>
      <c r="O12" s="91">
        <v>3</v>
      </c>
      <c r="P12" s="113">
        <f t="shared" ref="P12:P26" si="2">IF(O12=Q12, R12)</f>
        <v>3</v>
      </c>
      <c r="Q12" s="113">
        <f t="shared" ref="Q12:Q26" si="3">IF(O12= "NA", "NA", R12)</f>
        <v>3</v>
      </c>
      <c r="R12" s="113">
        <v>3</v>
      </c>
      <c r="S12" s="181" t="s">
        <v>56</v>
      </c>
    </row>
    <row r="13" spans="1:256" ht="130.5" customHeight="1">
      <c r="A13" s="141">
        <v>2</v>
      </c>
      <c r="B13" s="109" t="s">
        <v>135</v>
      </c>
      <c r="C13" s="173" t="s">
        <v>810</v>
      </c>
      <c r="D13" s="109" t="s">
        <v>811</v>
      </c>
      <c r="E13" s="112">
        <v>1</v>
      </c>
      <c r="F13" s="140">
        <f t="shared" si="0"/>
        <v>1</v>
      </c>
      <c r="G13" s="140">
        <f t="shared" si="1"/>
        <v>1</v>
      </c>
      <c r="H13" s="124">
        <v>1</v>
      </c>
      <c r="I13" s="109" t="s">
        <v>136</v>
      </c>
      <c r="J13" s="112">
        <v>5</v>
      </c>
      <c r="K13" s="124">
        <f>IF(J13= L13, M13)</f>
        <v>5</v>
      </c>
      <c r="L13" s="124">
        <f>IF(J13="NA", "NA", M13)</f>
        <v>5</v>
      </c>
      <c r="M13" s="124">
        <v>5</v>
      </c>
      <c r="N13" s="109" t="s">
        <v>137</v>
      </c>
      <c r="O13" s="91">
        <v>3</v>
      </c>
      <c r="P13" s="113">
        <f t="shared" si="2"/>
        <v>3</v>
      </c>
      <c r="Q13" s="113">
        <f t="shared" si="3"/>
        <v>3</v>
      </c>
      <c r="R13" s="113">
        <v>3</v>
      </c>
      <c r="S13" s="181" t="s">
        <v>56</v>
      </c>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30.5" customHeight="1">
      <c r="A14" s="139">
        <v>3</v>
      </c>
      <c r="B14" s="142" t="s">
        <v>138</v>
      </c>
      <c r="C14" s="174" t="s">
        <v>139</v>
      </c>
      <c r="D14" s="142" t="s">
        <v>140</v>
      </c>
      <c r="E14" s="112">
        <v>1</v>
      </c>
      <c r="F14" s="140">
        <f t="shared" si="0"/>
        <v>1</v>
      </c>
      <c r="G14" s="140">
        <f t="shared" si="1"/>
        <v>1</v>
      </c>
      <c r="H14" s="125">
        <v>1</v>
      </c>
      <c r="I14" s="142" t="s">
        <v>141</v>
      </c>
      <c r="J14" s="132">
        <v>5</v>
      </c>
      <c r="K14" s="143">
        <f>IF(J14, L14, M14)</f>
        <v>5</v>
      </c>
      <c r="L14" s="143">
        <f>IF(J14= "NA", "NA", M14)</f>
        <v>5</v>
      </c>
      <c r="M14" s="125">
        <v>5</v>
      </c>
      <c r="N14" s="142" t="s">
        <v>142</v>
      </c>
      <c r="O14" s="126">
        <v>3</v>
      </c>
      <c r="P14" s="113">
        <f t="shared" si="2"/>
        <v>3</v>
      </c>
      <c r="Q14" s="113">
        <f t="shared" si="3"/>
        <v>3</v>
      </c>
      <c r="R14" s="113">
        <v>3</v>
      </c>
      <c r="S14" s="181" t="s">
        <v>56</v>
      </c>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69" customHeight="1">
      <c r="A15" s="141">
        <v>4</v>
      </c>
      <c r="B15" s="142" t="s">
        <v>143</v>
      </c>
      <c r="C15" s="174" t="s">
        <v>144</v>
      </c>
      <c r="D15" s="142" t="s">
        <v>145</v>
      </c>
      <c r="E15" s="132">
        <v>1</v>
      </c>
      <c r="F15" s="140">
        <f t="shared" si="0"/>
        <v>1</v>
      </c>
      <c r="G15" s="140">
        <f t="shared" si="1"/>
        <v>1</v>
      </c>
      <c r="H15" s="125">
        <v>1</v>
      </c>
      <c r="I15" s="142" t="s">
        <v>146</v>
      </c>
      <c r="J15" s="132">
        <v>5</v>
      </c>
      <c r="K15" s="143">
        <f>IF(J15, L15, M15)</f>
        <v>5</v>
      </c>
      <c r="L15" s="143">
        <f>IF(J15= "NA", "NA", M15)</f>
        <v>5</v>
      </c>
      <c r="M15" s="125">
        <v>5</v>
      </c>
      <c r="N15" s="142" t="s">
        <v>147</v>
      </c>
      <c r="O15" s="126">
        <v>3</v>
      </c>
      <c r="P15" s="113">
        <f t="shared" si="2"/>
        <v>3</v>
      </c>
      <c r="Q15" s="113">
        <f t="shared" si="3"/>
        <v>3</v>
      </c>
      <c r="R15" s="113">
        <v>3</v>
      </c>
      <c r="S15" s="181" t="s">
        <v>56</v>
      </c>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90.5" customHeight="1">
      <c r="A16" s="139">
        <v>5</v>
      </c>
      <c r="B16" s="116" t="s">
        <v>148</v>
      </c>
      <c r="C16" s="173" t="s">
        <v>149</v>
      </c>
      <c r="D16" s="109" t="s">
        <v>828</v>
      </c>
      <c r="E16" s="112">
        <v>1</v>
      </c>
      <c r="F16" s="140">
        <f t="shared" si="0"/>
        <v>1</v>
      </c>
      <c r="G16" s="140">
        <f t="shared" si="1"/>
        <v>1</v>
      </c>
      <c r="H16" s="140">
        <v>1</v>
      </c>
      <c r="I16" s="144" t="s">
        <v>150</v>
      </c>
      <c r="J16" s="112">
        <v>5</v>
      </c>
      <c r="K16" s="140">
        <f>IF(J16= L16, M16)</f>
        <v>5</v>
      </c>
      <c r="L16" s="140">
        <f>IF(J16="NA", "NA", M16)</f>
        <v>5</v>
      </c>
      <c r="M16" s="140">
        <v>5</v>
      </c>
      <c r="N16" s="109" t="s">
        <v>151</v>
      </c>
      <c r="O16" s="91">
        <v>3</v>
      </c>
      <c r="P16" s="113">
        <f t="shared" si="2"/>
        <v>3</v>
      </c>
      <c r="Q16" s="113">
        <f t="shared" si="3"/>
        <v>3</v>
      </c>
      <c r="R16" s="113">
        <v>3</v>
      </c>
      <c r="S16" s="181" t="s">
        <v>56</v>
      </c>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6" customFormat="1" ht="95.25" customHeight="1">
      <c r="A17" s="141">
        <v>6</v>
      </c>
      <c r="B17" s="109" t="s">
        <v>152</v>
      </c>
      <c r="C17" s="173" t="s">
        <v>153</v>
      </c>
      <c r="D17" s="109" t="s">
        <v>154</v>
      </c>
      <c r="E17" s="112">
        <v>1</v>
      </c>
      <c r="F17" s="140">
        <f t="shared" si="0"/>
        <v>1</v>
      </c>
      <c r="G17" s="140">
        <f t="shared" si="1"/>
        <v>1</v>
      </c>
      <c r="H17" s="125">
        <v>1</v>
      </c>
      <c r="I17" s="109" t="s">
        <v>822</v>
      </c>
      <c r="J17" s="112">
        <v>5</v>
      </c>
      <c r="K17" s="125">
        <f>IF(J17= L17, M17)</f>
        <v>5</v>
      </c>
      <c r="L17" s="125">
        <f>IF(J17="NA", "NA", M17)</f>
        <v>5</v>
      </c>
      <c r="M17" s="125">
        <v>5</v>
      </c>
      <c r="N17" s="109" t="s">
        <v>155</v>
      </c>
      <c r="O17" s="91">
        <v>3</v>
      </c>
      <c r="P17" s="113">
        <f t="shared" si="2"/>
        <v>3</v>
      </c>
      <c r="Q17" s="113">
        <f t="shared" si="3"/>
        <v>3</v>
      </c>
      <c r="R17" s="113">
        <v>3</v>
      </c>
      <c r="S17" s="181" t="s">
        <v>56</v>
      </c>
    </row>
    <row r="18" spans="1:256" ht="59.25" customHeight="1">
      <c r="A18" s="139">
        <v>7</v>
      </c>
      <c r="B18" s="116" t="s">
        <v>156</v>
      </c>
      <c r="C18" s="173" t="s">
        <v>157</v>
      </c>
      <c r="D18" s="145" t="s">
        <v>829</v>
      </c>
      <c r="E18" s="112">
        <v>1</v>
      </c>
      <c r="F18" s="140">
        <f t="shared" si="0"/>
        <v>1</v>
      </c>
      <c r="G18" s="140">
        <f t="shared" si="1"/>
        <v>1</v>
      </c>
      <c r="H18" s="113">
        <v>1</v>
      </c>
      <c r="I18" s="116" t="s">
        <v>158</v>
      </c>
      <c r="J18" s="112">
        <v>5</v>
      </c>
      <c r="K18" s="113">
        <f>IF(J18= L18, M18)</f>
        <v>5</v>
      </c>
      <c r="L18" s="113">
        <f>IF(J18="NA", "NA", M18)</f>
        <v>5</v>
      </c>
      <c r="M18" s="113">
        <v>5</v>
      </c>
      <c r="N18" s="116" t="s">
        <v>155</v>
      </c>
      <c r="O18" s="91">
        <v>3</v>
      </c>
      <c r="P18" s="113">
        <f t="shared" si="2"/>
        <v>3</v>
      </c>
      <c r="Q18" s="113">
        <f t="shared" si="3"/>
        <v>3</v>
      </c>
      <c r="R18" s="113">
        <v>3</v>
      </c>
      <c r="S18" s="181" t="s">
        <v>56</v>
      </c>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47.25" customHeight="1">
      <c r="A19" s="141">
        <v>8</v>
      </c>
      <c r="B19" s="116" t="s">
        <v>64</v>
      </c>
      <c r="C19" s="173" t="s">
        <v>159</v>
      </c>
      <c r="D19" s="145" t="s">
        <v>829</v>
      </c>
      <c r="E19" s="112">
        <v>1</v>
      </c>
      <c r="F19" s="140">
        <f t="shared" si="0"/>
        <v>1</v>
      </c>
      <c r="G19" s="140">
        <f t="shared" si="1"/>
        <v>1</v>
      </c>
      <c r="H19" s="113">
        <v>1</v>
      </c>
      <c r="I19" s="116" t="s">
        <v>160</v>
      </c>
      <c r="J19" s="112">
        <v>5</v>
      </c>
      <c r="K19" s="113">
        <f>IF(J19= L19, M19)</f>
        <v>5</v>
      </c>
      <c r="L19" s="113">
        <f>IF(J19="NA", "NA", M19)</f>
        <v>5</v>
      </c>
      <c r="M19" s="113">
        <v>5</v>
      </c>
      <c r="N19" s="116" t="s">
        <v>161</v>
      </c>
      <c r="O19" s="91">
        <v>3</v>
      </c>
      <c r="P19" s="113">
        <f t="shared" si="2"/>
        <v>3</v>
      </c>
      <c r="Q19" s="113">
        <f t="shared" si="3"/>
        <v>3</v>
      </c>
      <c r="R19" s="113">
        <v>3</v>
      </c>
      <c r="S19" s="181" t="s">
        <v>56</v>
      </c>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33.75" customHeight="1">
      <c r="A20" s="139">
        <v>9</v>
      </c>
      <c r="B20" s="116" t="s">
        <v>64</v>
      </c>
      <c r="C20" s="173" t="s">
        <v>162</v>
      </c>
      <c r="D20" s="145" t="s">
        <v>163</v>
      </c>
      <c r="E20" s="112">
        <v>1</v>
      </c>
      <c r="F20" s="140">
        <f t="shared" si="0"/>
        <v>1</v>
      </c>
      <c r="G20" s="140">
        <f t="shared" si="1"/>
        <v>1</v>
      </c>
      <c r="H20" s="113">
        <v>1</v>
      </c>
      <c r="I20" s="146" t="s">
        <v>164</v>
      </c>
      <c r="J20" s="112" t="s">
        <v>165</v>
      </c>
      <c r="K20" s="147" t="str">
        <f>IF(J20= L20, M20)</f>
        <v>N/A</v>
      </c>
      <c r="L20" s="147" t="str">
        <f>IF(J20="NA", "NA", M20)</f>
        <v>N/A</v>
      </c>
      <c r="M20" s="125" t="s">
        <v>165</v>
      </c>
      <c r="N20" s="146" t="s">
        <v>166</v>
      </c>
      <c r="O20" s="112" t="s">
        <v>165</v>
      </c>
      <c r="P20" s="113" t="str">
        <f t="shared" si="2"/>
        <v>N/A</v>
      </c>
      <c r="Q20" s="113" t="str">
        <f t="shared" si="3"/>
        <v>N/A</v>
      </c>
      <c r="R20" s="113" t="s">
        <v>165</v>
      </c>
      <c r="S20" s="181" t="s">
        <v>56</v>
      </c>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16" customFormat="1" ht="75.75" customHeight="1">
      <c r="A21" s="141">
        <v>10</v>
      </c>
      <c r="B21" s="116" t="s">
        <v>167</v>
      </c>
      <c r="C21" s="173" t="s">
        <v>168</v>
      </c>
      <c r="D21" s="116" t="s">
        <v>169</v>
      </c>
      <c r="E21" s="112">
        <v>1</v>
      </c>
      <c r="F21" s="140">
        <f t="shared" si="0"/>
        <v>1</v>
      </c>
      <c r="G21" s="140">
        <f t="shared" si="1"/>
        <v>1</v>
      </c>
      <c r="H21" s="113">
        <v>1</v>
      </c>
      <c r="I21" s="116" t="s">
        <v>170</v>
      </c>
      <c r="J21" s="112">
        <v>5</v>
      </c>
      <c r="K21" s="113">
        <f t="shared" ref="K21:K26" si="4">IF(J21=L21, M21)</f>
        <v>5</v>
      </c>
      <c r="L21" s="113">
        <f t="shared" ref="L21:L26" si="5">IF(J21= "NA", "NA", M21)</f>
        <v>5</v>
      </c>
      <c r="M21" s="113">
        <v>5</v>
      </c>
      <c r="N21" s="116" t="s">
        <v>171</v>
      </c>
      <c r="O21" s="91">
        <v>3</v>
      </c>
      <c r="P21" s="113">
        <f t="shared" si="2"/>
        <v>3</v>
      </c>
      <c r="Q21" s="113">
        <f t="shared" si="3"/>
        <v>3</v>
      </c>
      <c r="R21" s="113">
        <v>3</v>
      </c>
      <c r="S21" s="181" t="s">
        <v>56</v>
      </c>
    </row>
    <row r="22" spans="1:256" ht="78" customHeight="1">
      <c r="A22" s="139">
        <v>11</v>
      </c>
      <c r="B22" s="116" t="s">
        <v>172</v>
      </c>
      <c r="C22" s="173" t="s">
        <v>173</v>
      </c>
      <c r="D22" s="116" t="s">
        <v>174</v>
      </c>
      <c r="E22" s="112">
        <v>1</v>
      </c>
      <c r="F22" s="140">
        <f t="shared" si="0"/>
        <v>1</v>
      </c>
      <c r="G22" s="140">
        <f t="shared" si="1"/>
        <v>1</v>
      </c>
      <c r="H22" s="113">
        <v>1</v>
      </c>
      <c r="I22" s="109" t="s">
        <v>175</v>
      </c>
      <c r="J22" s="112">
        <v>5</v>
      </c>
      <c r="K22" s="113">
        <f t="shared" si="4"/>
        <v>5</v>
      </c>
      <c r="L22" s="113">
        <f t="shared" si="5"/>
        <v>5</v>
      </c>
      <c r="M22" s="113">
        <v>5</v>
      </c>
      <c r="N22" s="145" t="s">
        <v>176</v>
      </c>
      <c r="O22" s="91">
        <v>3</v>
      </c>
      <c r="P22" s="113">
        <f t="shared" si="2"/>
        <v>3</v>
      </c>
      <c r="Q22" s="113">
        <f t="shared" si="3"/>
        <v>3</v>
      </c>
      <c r="R22" s="113">
        <v>3</v>
      </c>
      <c r="S22" s="181" t="s">
        <v>56</v>
      </c>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6" customFormat="1" ht="31.5" customHeight="1">
      <c r="A23" s="141">
        <v>12</v>
      </c>
      <c r="B23" s="116" t="s">
        <v>64</v>
      </c>
      <c r="C23" s="173" t="s">
        <v>177</v>
      </c>
      <c r="D23" s="116" t="s">
        <v>178</v>
      </c>
      <c r="E23" s="112">
        <v>1</v>
      </c>
      <c r="F23" s="140">
        <f t="shared" si="0"/>
        <v>1</v>
      </c>
      <c r="G23" s="140">
        <f t="shared" si="1"/>
        <v>1</v>
      </c>
      <c r="H23" s="113">
        <v>1</v>
      </c>
      <c r="I23" s="109" t="s">
        <v>179</v>
      </c>
      <c r="J23" s="112">
        <v>5</v>
      </c>
      <c r="K23" s="113">
        <f t="shared" si="4"/>
        <v>5</v>
      </c>
      <c r="L23" s="113">
        <f t="shared" si="5"/>
        <v>5</v>
      </c>
      <c r="M23" s="113">
        <v>5</v>
      </c>
      <c r="N23" s="146" t="s">
        <v>166</v>
      </c>
      <c r="O23" s="91" t="s">
        <v>165</v>
      </c>
      <c r="P23" s="113" t="str">
        <f t="shared" si="2"/>
        <v>N/A</v>
      </c>
      <c r="Q23" s="113" t="str">
        <f t="shared" si="3"/>
        <v>N/A</v>
      </c>
      <c r="R23" s="113" t="s">
        <v>165</v>
      </c>
      <c r="S23" s="181" t="s">
        <v>56</v>
      </c>
    </row>
    <row r="24" spans="1:256" ht="43.5" customHeight="1">
      <c r="A24" s="139">
        <v>13</v>
      </c>
      <c r="B24" s="116" t="s">
        <v>64</v>
      </c>
      <c r="C24" s="175" t="s">
        <v>180</v>
      </c>
      <c r="D24" s="148" t="s">
        <v>181</v>
      </c>
      <c r="E24" s="112">
        <v>1</v>
      </c>
      <c r="F24" s="140">
        <f t="shared" si="0"/>
        <v>1</v>
      </c>
      <c r="G24" s="140">
        <f t="shared" si="1"/>
        <v>1</v>
      </c>
      <c r="H24" s="113">
        <v>1</v>
      </c>
      <c r="I24" s="116" t="s">
        <v>182</v>
      </c>
      <c r="J24" s="112">
        <v>5</v>
      </c>
      <c r="K24" s="113">
        <f t="shared" si="4"/>
        <v>5</v>
      </c>
      <c r="L24" s="113">
        <f t="shared" si="5"/>
        <v>5</v>
      </c>
      <c r="M24" s="113">
        <v>5</v>
      </c>
      <c r="N24" s="146" t="s">
        <v>166</v>
      </c>
      <c r="O24" s="91" t="s">
        <v>165</v>
      </c>
      <c r="P24" s="113" t="str">
        <f t="shared" si="2"/>
        <v>N/A</v>
      </c>
      <c r="Q24" s="113" t="str">
        <f t="shared" si="3"/>
        <v>N/A</v>
      </c>
      <c r="R24" s="113" t="s">
        <v>165</v>
      </c>
      <c r="S24" s="181" t="s">
        <v>56</v>
      </c>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17" customHeight="1">
      <c r="A25" s="141">
        <v>14</v>
      </c>
      <c r="B25" s="116" t="s">
        <v>64</v>
      </c>
      <c r="C25" s="173" t="s">
        <v>183</v>
      </c>
      <c r="D25" s="111" t="s">
        <v>184</v>
      </c>
      <c r="E25" s="112">
        <v>1</v>
      </c>
      <c r="F25" s="140">
        <f t="shared" si="0"/>
        <v>1</v>
      </c>
      <c r="G25" s="140">
        <f t="shared" si="1"/>
        <v>1</v>
      </c>
      <c r="H25" s="113">
        <v>1</v>
      </c>
      <c r="I25" s="109" t="s">
        <v>185</v>
      </c>
      <c r="J25" s="112">
        <v>5</v>
      </c>
      <c r="K25" s="113">
        <f t="shared" si="4"/>
        <v>5</v>
      </c>
      <c r="L25" s="113">
        <f t="shared" si="5"/>
        <v>5</v>
      </c>
      <c r="M25" s="113">
        <v>5</v>
      </c>
      <c r="N25" s="109" t="s">
        <v>186</v>
      </c>
      <c r="O25" s="91">
        <v>3</v>
      </c>
      <c r="P25" s="113">
        <f t="shared" si="2"/>
        <v>3</v>
      </c>
      <c r="Q25" s="113">
        <f t="shared" si="3"/>
        <v>3</v>
      </c>
      <c r="R25" s="113">
        <v>3</v>
      </c>
      <c r="S25" s="181" t="s">
        <v>56</v>
      </c>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98.25" customHeight="1">
      <c r="A26" s="139">
        <v>15</v>
      </c>
      <c r="B26" s="109" t="s">
        <v>187</v>
      </c>
      <c r="C26" s="173" t="s">
        <v>188</v>
      </c>
      <c r="D26" s="109" t="s">
        <v>189</v>
      </c>
      <c r="E26" s="112">
        <v>1</v>
      </c>
      <c r="F26" s="140">
        <f t="shared" si="0"/>
        <v>1</v>
      </c>
      <c r="G26" s="140">
        <f t="shared" si="1"/>
        <v>1</v>
      </c>
      <c r="H26" s="113">
        <v>1</v>
      </c>
      <c r="I26" s="109" t="s">
        <v>190</v>
      </c>
      <c r="J26" s="112">
        <v>5</v>
      </c>
      <c r="K26" s="113">
        <f t="shared" si="4"/>
        <v>5</v>
      </c>
      <c r="L26" s="113">
        <f t="shared" si="5"/>
        <v>5</v>
      </c>
      <c r="M26" s="113">
        <v>5</v>
      </c>
      <c r="N26" s="109" t="s">
        <v>191</v>
      </c>
      <c r="O26" s="91">
        <v>3</v>
      </c>
      <c r="P26" s="113">
        <f t="shared" si="2"/>
        <v>3</v>
      </c>
      <c r="Q26" s="113">
        <f t="shared" si="3"/>
        <v>3</v>
      </c>
      <c r="R26" s="113">
        <v>3</v>
      </c>
      <c r="S26" s="181" t="s">
        <v>56</v>
      </c>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6.5" customHeight="1">
      <c r="A27" s="96"/>
      <c r="B27" s="295" t="s">
        <v>192</v>
      </c>
      <c r="C27" s="295"/>
      <c r="D27" s="295"/>
      <c r="E27" s="295"/>
      <c r="F27" s="295"/>
      <c r="G27" s="295"/>
      <c r="H27" s="295"/>
      <c r="I27" s="295"/>
      <c r="J27" s="295"/>
      <c r="K27" s="295"/>
      <c r="L27" s="295"/>
      <c r="M27" s="295"/>
      <c r="N27" s="295"/>
      <c r="O27" s="295"/>
      <c r="P27" s="295"/>
      <c r="Q27" s="295"/>
      <c r="R27" s="295"/>
      <c r="S27" s="29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9" customFormat="1" ht="87.75" customHeight="1">
      <c r="A28" s="139">
        <v>16</v>
      </c>
      <c r="B28" s="109" t="s">
        <v>152</v>
      </c>
      <c r="C28" s="173" t="s">
        <v>193</v>
      </c>
      <c r="D28" s="109" t="s">
        <v>194</v>
      </c>
      <c r="E28" s="112">
        <v>1</v>
      </c>
      <c r="F28" s="125">
        <f t="shared" ref="F28:F38" si="6">IF(E28=G28, H28)</f>
        <v>1</v>
      </c>
      <c r="G28" s="125">
        <f t="shared" ref="G28:G37" si="7">IF(E28="NA", "NA", H28)</f>
        <v>1</v>
      </c>
      <c r="H28" s="125">
        <v>1</v>
      </c>
      <c r="I28" s="109" t="s">
        <v>823</v>
      </c>
      <c r="J28" s="112">
        <v>5</v>
      </c>
      <c r="K28" s="125">
        <f>IF(J28= L28, M28)</f>
        <v>5</v>
      </c>
      <c r="L28" s="125">
        <f>IF(J28="NA", "NA", M28)</f>
        <v>5</v>
      </c>
      <c r="M28" s="125">
        <v>5</v>
      </c>
      <c r="N28" s="109" t="s">
        <v>155</v>
      </c>
      <c r="O28" s="91">
        <v>3</v>
      </c>
      <c r="P28" s="113">
        <f t="shared" ref="P28:P42" si="8">IF(O28=Q28, R28)</f>
        <v>3</v>
      </c>
      <c r="Q28" s="113">
        <f t="shared" ref="Q28:Q42" si="9">IF(O28= "NA", "NA", R28)</f>
        <v>3</v>
      </c>
      <c r="R28" s="143">
        <v>3</v>
      </c>
      <c r="S28" s="181" t="s">
        <v>56</v>
      </c>
    </row>
    <row r="29" spans="1:256" s="32" customFormat="1" ht="131.25" customHeight="1">
      <c r="A29" s="141">
        <v>17</v>
      </c>
      <c r="B29" s="142" t="s">
        <v>195</v>
      </c>
      <c r="C29" s="173" t="s">
        <v>196</v>
      </c>
      <c r="D29" s="109" t="s">
        <v>197</v>
      </c>
      <c r="E29" s="132">
        <v>1</v>
      </c>
      <c r="F29" s="125">
        <f t="shared" si="6"/>
        <v>1</v>
      </c>
      <c r="G29" s="125">
        <f t="shared" si="7"/>
        <v>1</v>
      </c>
      <c r="H29" s="113">
        <v>1</v>
      </c>
      <c r="I29" s="124" t="s">
        <v>198</v>
      </c>
      <c r="J29" s="132">
        <v>5</v>
      </c>
      <c r="K29" s="149">
        <f>IF(J29, L29, M29)</f>
        <v>5</v>
      </c>
      <c r="L29" s="149">
        <f t="shared" ref="L29:L42" si="10">IF(J29= "NA", "NA", M29)</f>
        <v>5</v>
      </c>
      <c r="M29" s="113">
        <v>5</v>
      </c>
      <c r="N29" s="142" t="s">
        <v>199</v>
      </c>
      <c r="O29" s="126">
        <v>3</v>
      </c>
      <c r="P29" s="113">
        <f t="shared" si="8"/>
        <v>3</v>
      </c>
      <c r="Q29" s="113">
        <f t="shared" si="9"/>
        <v>3</v>
      </c>
      <c r="R29" s="149">
        <v>3</v>
      </c>
      <c r="S29" s="181" t="s">
        <v>56</v>
      </c>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row>
    <row r="30" spans="1:256" ht="106.5" customHeight="1">
      <c r="A30" s="139">
        <v>18</v>
      </c>
      <c r="B30" s="142" t="s">
        <v>200</v>
      </c>
      <c r="C30" s="173" t="s">
        <v>201</v>
      </c>
      <c r="D30" s="109" t="s">
        <v>202</v>
      </c>
      <c r="E30" s="132">
        <v>1</v>
      </c>
      <c r="F30" s="125">
        <f t="shared" si="6"/>
        <v>1</v>
      </c>
      <c r="G30" s="125">
        <f t="shared" si="7"/>
        <v>1</v>
      </c>
      <c r="H30" s="113">
        <v>1</v>
      </c>
      <c r="I30" s="142" t="s">
        <v>203</v>
      </c>
      <c r="J30" s="132">
        <v>5</v>
      </c>
      <c r="K30" s="149">
        <f>IF(J30, L30, M30)</f>
        <v>5</v>
      </c>
      <c r="L30" s="149">
        <f t="shared" si="10"/>
        <v>5</v>
      </c>
      <c r="M30" s="113">
        <v>5</v>
      </c>
      <c r="N30" s="142" t="s">
        <v>204</v>
      </c>
      <c r="O30" s="126">
        <v>3</v>
      </c>
      <c r="P30" s="113">
        <f t="shared" si="8"/>
        <v>3</v>
      </c>
      <c r="Q30" s="113">
        <f t="shared" si="9"/>
        <v>3</v>
      </c>
      <c r="R30" s="149">
        <v>3</v>
      </c>
      <c r="S30" s="181" t="s">
        <v>56</v>
      </c>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58.5" customHeight="1">
      <c r="A31" s="141">
        <v>19</v>
      </c>
      <c r="B31" s="142" t="s">
        <v>205</v>
      </c>
      <c r="C31" s="175" t="s">
        <v>206</v>
      </c>
      <c r="D31" s="150" t="s">
        <v>194</v>
      </c>
      <c r="E31" s="132">
        <v>1</v>
      </c>
      <c r="F31" s="125">
        <f t="shared" si="6"/>
        <v>1</v>
      </c>
      <c r="G31" s="125">
        <f t="shared" si="7"/>
        <v>1</v>
      </c>
      <c r="H31" s="113">
        <v>1</v>
      </c>
      <c r="I31" s="111" t="s">
        <v>207</v>
      </c>
      <c r="J31" s="132">
        <v>5</v>
      </c>
      <c r="K31" s="149">
        <f>IF(J31, L31, M31)</f>
        <v>5</v>
      </c>
      <c r="L31" s="149">
        <f t="shared" si="10"/>
        <v>5</v>
      </c>
      <c r="M31" s="113">
        <v>5</v>
      </c>
      <c r="N31" s="142" t="s">
        <v>208</v>
      </c>
      <c r="O31" s="126">
        <v>3</v>
      </c>
      <c r="P31" s="113">
        <f t="shared" si="8"/>
        <v>3</v>
      </c>
      <c r="Q31" s="113">
        <f t="shared" si="9"/>
        <v>3</v>
      </c>
      <c r="R31" s="149">
        <v>3</v>
      </c>
      <c r="S31" s="181" t="s">
        <v>56</v>
      </c>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64.5" customHeight="1">
      <c r="A32" s="139">
        <v>20</v>
      </c>
      <c r="B32" s="142" t="s">
        <v>205</v>
      </c>
      <c r="C32" s="173" t="s">
        <v>209</v>
      </c>
      <c r="D32" s="116" t="s">
        <v>210</v>
      </c>
      <c r="E32" s="132">
        <v>1</v>
      </c>
      <c r="F32" s="125">
        <f t="shared" si="6"/>
        <v>1</v>
      </c>
      <c r="G32" s="125">
        <f t="shared" si="7"/>
        <v>1</v>
      </c>
      <c r="H32" s="113">
        <v>1</v>
      </c>
      <c r="I32" s="151" t="s">
        <v>165</v>
      </c>
      <c r="J32" s="132" t="s">
        <v>165</v>
      </c>
      <c r="K32" s="132" t="s">
        <v>165</v>
      </c>
      <c r="L32" s="149" t="str">
        <f t="shared" si="10"/>
        <v>N/A</v>
      </c>
      <c r="M32" s="113" t="s">
        <v>165</v>
      </c>
      <c r="N32" s="142" t="s">
        <v>211</v>
      </c>
      <c r="O32" s="126">
        <v>3</v>
      </c>
      <c r="P32" s="113">
        <f t="shared" si="8"/>
        <v>3</v>
      </c>
      <c r="Q32" s="113">
        <f t="shared" si="9"/>
        <v>3</v>
      </c>
      <c r="R32" s="149">
        <v>3</v>
      </c>
      <c r="S32" s="181" t="s">
        <v>56</v>
      </c>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69" customHeight="1">
      <c r="A33" s="141">
        <v>21</v>
      </c>
      <c r="B33" s="142" t="s">
        <v>205</v>
      </c>
      <c r="C33" s="173" t="s">
        <v>31</v>
      </c>
      <c r="D33" s="152" t="s">
        <v>212</v>
      </c>
      <c r="E33" s="132">
        <v>1</v>
      </c>
      <c r="F33" s="125">
        <f t="shared" si="6"/>
        <v>1</v>
      </c>
      <c r="G33" s="125">
        <f t="shared" si="7"/>
        <v>1</v>
      </c>
      <c r="H33" s="113">
        <v>1</v>
      </c>
      <c r="I33" s="142" t="s">
        <v>213</v>
      </c>
      <c r="J33" s="132">
        <v>5</v>
      </c>
      <c r="K33" s="149">
        <f>IF(J33, L33, M33)</f>
        <v>5</v>
      </c>
      <c r="L33" s="149">
        <f t="shared" si="10"/>
        <v>5</v>
      </c>
      <c r="M33" s="113">
        <v>5</v>
      </c>
      <c r="N33" s="142" t="s">
        <v>214</v>
      </c>
      <c r="O33" s="126">
        <v>3</v>
      </c>
      <c r="P33" s="113">
        <f t="shared" si="8"/>
        <v>3</v>
      </c>
      <c r="Q33" s="113">
        <f t="shared" si="9"/>
        <v>3</v>
      </c>
      <c r="R33" s="149">
        <v>3</v>
      </c>
      <c r="S33" s="181" t="s">
        <v>56</v>
      </c>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54.75" customHeight="1">
      <c r="A34" s="139">
        <v>22</v>
      </c>
      <c r="B34" s="142" t="s">
        <v>205</v>
      </c>
      <c r="C34" s="173" t="s">
        <v>215</v>
      </c>
      <c r="D34" s="116" t="s">
        <v>216</v>
      </c>
      <c r="E34" s="132">
        <v>1</v>
      </c>
      <c r="F34" s="125">
        <f t="shared" si="6"/>
        <v>1</v>
      </c>
      <c r="G34" s="125">
        <f t="shared" si="7"/>
        <v>1</v>
      </c>
      <c r="H34" s="113">
        <v>1</v>
      </c>
      <c r="I34" s="151" t="s">
        <v>165</v>
      </c>
      <c r="J34" s="132" t="s">
        <v>165</v>
      </c>
      <c r="K34" s="132" t="s">
        <v>165</v>
      </c>
      <c r="L34" s="149" t="str">
        <f t="shared" si="10"/>
        <v>N/A</v>
      </c>
      <c r="M34" s="132" t="s">
        <v>165</v>
      </c>
      <c r="N34" s="142" t="s">
        <v>211</v>
      </c>
      <c r="O34" s="126">
        <v>3</v>
      </c>
      <c r="P34" s="113">
        <f t="shared" si="8"/>
        <v>3</v>
      </c>
      <c r="Q34" s="113">
        <f t="shared" si="9"/>
        <v>3</v>
      </c>
      <c r="R34" s="149">
        <v>3</v>
      </c>
      <c r="S34" s="181" t="s">
        <v>56</v>
      </c>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42" customHeight="1">
      <c r="A35" s="141">
        <v>23</v>
      </c>
      <c r="B35" s="315" t="s">
        <v>217</v>
      </c>
      <c r="C35" s="173" t="s">
        <v>218</v>
      </c>
      <c r="D35" s="142" t="s">
        <v>219</v>
      </c>
      <c r="E35" s="132">
        <v>1</v>
      </c>
      <c r="F35" s="125">
        <f t="shared" si="6"/>
        <v>1</v>
      </c>
      <c r="G35" s="125">
        <f t="shared" si="7"/>
        <v>1</v>
      </c>
      <c r="H35" s="113">
        <v>1</v>
      </c>
      <c r="I35" s="142" t="s">
        <v>220</v>
      </c>
      <c r="J35" s="132">
        <v>5</v>
      </c>
      <c r="K35" s="149">
        <f t="shared" ref="K35:K42" si="11">IF(J35, L35, M35)</f>
        <v>5</v>
      </c>
      <c r="L35" s="149">
        <f t="shared" si="10"/>
        <v>5</v>
      </c>
      <c r="M35" s="113">
        <v>5</v>
      </c>
      <c r="N35" s="142" t="s">
        <v>221</v>
      </c>
      <c r="O35" s="126">
        <v>3</v>
      </c>
      <c r="P35" s="113">
        <f t="shared" si="8"/>
        <v>3</v>
      </c>
      <c r="Q35" s="113">
        <f t="shared" si="9"/>
        <v>3</v>
      </c>
      <c r="R35" s="149">
        <v>3</v>
      </c>
      <c r="S35" s="181" t="s">
        <v>56</v>
      </c>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s="8" customFormat="1" ht="53.25" customHeight="1">
      <c r="A36" s="139">
        <v>24</v>
      </c>
      <c r="B36" s="315"/>
      <c r="C36" s="173" t="s">
        <v>222</v>
      </c>
      <c r="D36" s="142" t="s">
        <v>223</v>
      </c>
      <c r="E36" s="132">
        <v>1</v>
      </c>
      <c r="F36" s="125">
        <f t="shared" si="6"/>
        <v>1</v>
      </c>
      <c r="G36" s="125">
        <f t="shared" si="7"/>
        <v>1</v>
      </c>
      <c r="H36" s="113">
        <v>1</v>
      </c>
      <c r="I36" s="142" t="s">
        <v>224</v>
      </c>
      <c r="J36" s="132">
        <v>5</v>
      </c>
      <c r="K36" s="149">
        <f t="shared" si="11"/>
        <v>5</v>
      </c>
      <c r="L36" s="149">
        <f t="shared" si="10"/>
        <v>5</v>
      </c>
      <c r="M36" s="113">
        <v>5</v>
      </c>
      <c r="N36" s="142" t="s">
        <v>225</v>
      </c>
      <c r="O36" s="126">
        <v>3</v>
      </c>
      <c r="P36" s="113">
        <f t="shared" si="8"/>
        <v>3</v>
      </c>
      <c r="Q36" s="113">
        <f t="shared" si="9"/>
        <v>3</v>
      </c>
      <c r="R36" s="149">
        <v>3</v>
      </c>
      <c r="S36" s="181" t="s">
        <v>56</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row>
    <row r="37" spans="1:256" s="34" customFormat="1" ht="52.5" customHeight="1">
      <c r="A37" s="141">
        <v>25</v>
      </c>
      <c r="B37" s="142" t="s">
        <v>226</v>
      </c>
      <c r="C37" s="173" t="s">
        <v>227</v>
      </c>
      <c r="D37" s="142" t="s">
        <v>228</v>
      </c>
      <c r="E37" s="132">
        <v>1</v>
      </c>
      <c r="F37" s="125">
        <f t="shared" si="6"/>
        <v>1</v>
      </c>
      <c r="G37" s="125">
        <f t="shared" si="7"/>
        <v>1</v>
      </c>
      <c r="H37" s="113">
        <v>1</v>
      </c>
      <c r="I37" s="142" t="s">
        <v>229</v>
      </c>
      <c r="J37" s="132">
        <v>5</v>
      </c>
      <c r="K37" s="149">
        <f t="shared" si="11"/>
        <v>5</v>
      </c>
      <c r="L37" s="149">
        <f t="shared" si="10"/>
        <v>5</v>
      </c>
      <c r="M37" s="113">
        <v>5</v>
      </c>
      <c r="N37" s="142" t="s">
        <v>225</v>
      </c>
      <c r="O37" s="126">
        <v>1</v>
      </c>
      <c r="P37" s="113">
        <f t="shared" si="8"/>
        <v>1</v>
      </c>
      <c r="Q37" s="113">
        <f t="shared" si="9"/>
        <v>1</v>
      </c>
      <c r="R37" s="149">
        <v>1</v>
      </c>
      <c r="S37" s="182"/>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row>
    <row r="38" spans="1:256" s="35" customFormat="1" ht="77.25" customHeight="1">
      <c r="A38" s="139">
        <v>26</v>
      </c>
      <c r="B38" s="308" t="s">
        <v>230</v>
      </c>
      <c r="C38" s="309" t="s">
        <v>231</v>
      </c>
      <c r="D38" s="312" t="s">
        <v>232</v>
      </c>
      <c r="E38" s="313">
        <v>1</v>
      </c>
      <c r="F38" s="293">
        <f t="shared" si="6"/>
        <v>1</v>
      </c>
      <c r="G38" s="314">
        <f>IF(E38="NA", "NA",H38)</f>
        <v>1</v>
      </c>
      <c r="H38" s="293">
        <v>1</v>
      </c>
      <c r="I38" s="157" t="s">
        <v>852</v>
      </c>
      <c r="J38" s="132">
        <v>5</v>
      </c>
      <c r="K38" s="149">
        <f t="shared" si="11"/>
        <v>5</v>
      </c>
      <c r="L38" s="149">
        <f t="shared" si="10"/>
        <v>5</v>
      </c>
      <c r="M38" s="113">
        <v>5</v>
      </c>
      <c r="N38" s="154" t="s">
        <v>233</v>
      </c>
      <c r="O38" s="126">
        <v>3</v>
      </c>
      <c r="P38" s="113">
        <f t="shared" si="8"/>
        <v>3</v>
      </c>
      <c r="Q38" s="113">
        <f t="shared" si="9"/>
        <v>3</v>
      </c>
      <c r="R38" s="149">
        <v>3</v>
      </c>
      <c r="S38" s="176" t="s">
        <v>234</v>
      </c>
    </row>
    <row r="39" spans="1:256" ht="77.25" customHeight="1">
      <c r="A39" s="141">
        <v>27</v>
      </c>
      <c r="B39" s="308"/>
      <c r="C39" s="309"/>
      <c r="D39" s="312"/>
      <c r="E39" s="313"/>
      <c r="F39" s="293"/>
      <c r="G39" s="314"/>
      <c r="H39" s="293"/>
      <c r="I39" s="157" t="s">
        <v>853</v>
      </c>
      <c r="J39" s="132">
        <v>5</v>
      </c>
      <c r="K39" s="149">
        <f t="shared" si="11"/>
        <v>5</v>
      </c>
      <c r="L39" s="149">
        <f t="shared" si="10"/>
        <v>5</v>
      </c>
      <c r="M39" s="113">
        <v>5</v>
      </c>
      <c r="N39" s="154" t="s">
        <v>233</v>
      </c>
      <c r="O39" s="126">
        <v>3</v>
      </c>
      <c r="P39" s="113">
        <f t="shared" si="8"/>
        <v>3</v>
      </c>
      <c r="Q39" s="113">
        <f t="shared" si="9"/>
        <v>3</v>
      </c>
      <c r="R39" s="149">
        <v>3</v>
      </c>
      <c r="S39" s="176" t="s">
        <v>234</v>
      </c>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s="36" customFormat="1" ht="144" customHeight="1">
      <c r="A40" s="139">
        <v>28</v>
      </c>
      <c r="B40" s="308"/>
      <c r="C40" s="309"/>
      <c r="D40" s="312"/>
      <c r="E40" s="313"/>
      <c r="F40" s="293"/>
      <c r="G40" s="314"/>
      <c r="H40" s="293"/>
      <c r="I40" s="391" t="s">
        <v>854</v>
      </c>
      <c r="J40" s="132">
        <v>5</v>
      </c>
      <c r="K40" s="149">
        <f t="shared" si="11"/>
        <v>5</v>
      </c>
      <c r="L40" s="149">
        <f t="shared" si="10"/>
        <v>5</v>
      </c>
      <c r="M40" s="113">
        <v>5</v>
      </c>
      <c r="N40" s="154" t="s">
        <v>233</v>
      </c>
      <c r="O40" s="126">
        <v>3</v>
      </c>
      <c r="P40" s="113">
        <f t="shared" si="8"/>
        <v>3</v>
      </c>
      <c r="Q40" s="113">
        <f t="shared" si="9"/>
        <v>3</v>
      </c>
      <c r="R40" s="149">
        <v>3</v>
      </c>
      <c r="S40" s="176" t="s">
        <v>234</v>
      </c>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row>
    <row r="41" spans="1:256" ht="88.5" customHeight="1">
      <c r="A41" s="141">
        <v>29</v>
      </c>
      <c r="B41" s="308"/>
      <c r="C41" s="309"/>
      <c r="D41" s="312"/>
      <c r="E41" s="313"/>
      <c r="F41" s="293"/>
      <c r="G41" s="314"/>
      <c r="H41" s="293"/>
      <c r="I41" s="116" t="s">
        <v>855</v>
      </c>
      <c r="J41" s="132">
        <v>5</v>
      </c>
      <c r="K41" s="149">
        <f t="shared" si="11"/>
        <v>5</v>
      </c>
      <c r="L41" s="149">
        <f t="shared" si="10"/>
        <v>5</v>
      </c>
      <c r="M41" s="113">
        <v>5</v>
      </c>
      <c r="N41" s="154" t="s">
        <v>233</v>
      </c>
      <c r="O41" s="126">
        <v>3</v>
      </c>
      <c r="P41" s="113">
        <f t="shared" si="8"/>
        <v>3</v>
      </c>
      <c r="Q41" s="113">
        <f t="shared" si="9"/>
        <v>3</v>
      </c>
      <c r="R41" s="149">
        <v>3</v>
      </c>
      <c r="S41" s="176" t="s">
        <v>234</v>
      </c>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72.75" customHeight="1">
      <c r="A42" s="139">
        <v>30</v>
      </c>
      <c r="B42" s="308"/>
      <c r="C42" s="309"/>
      <c r="D42" s="312"/>
      <c r="E42" s="313"/>
      <c r="F42" s="293"/>
      <c r="G42" s="314"/>
      <c r="H42" s="293"/>
      <c r="I42" s="116" t="s">
        <v>856</v>
      </c>
      <c r="J42" s="132">
        <v>5</v>
      </c>
      <c r="K42" s="149">
        <f t="shared" si="11"/>
        <v>5</v>
      </c>
      <c r="L42" s="149">
        <f t="shared" si="10"/>
        <v>5</v>
      </c>
      <c r="M42" s="113">
        <v>5</v>
      </c>
      <c r="N42" s="154" t="s">
        <v>233</v>
      </c>
      <c r="O42" s="126">
        <v>3</v>
      </c>
      <c r="P42" s="113">
        <f t="shared" si="8"/>
        <v>3</v>
      </c>
      <c r="Q42" s="113">
        <f t="shared" si="9"/>
        <v>3</v>
      </c>
      <c r="R42" s="143">
        <v>3</v>
      </c>
      <c r="S42" s="176" t="s">
        <v>234</v>
      </c>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8" customFormat="1" ht="18.75" customHeight="1">
      <c r="A43" s="141"/>
      <c r="B43" s="295" t="s">
        <v>235</v>
      </c>
      <c r="C43" s="295"/>
      <c r="D43" s="295"/>
      <c r="E43" s="295"/>
      <c r="F43" s="295"/>
      <c r="G43" s="295"/>
      <c r="H43" s="295"/>
      <c r="I43" s="295"/>
      <c r="J43" s="295"/>
      <c r="K43" s="295"/>
      <c r="L43" s="295"/>
      <c r="M43" s="295"/>
      <c r="N43" s="295"/>
      <c r="O43" s="295"/>
      <c r="P43" s="149"/>
      <c r="Q43" s="149"/>
      <c r="R43" s="149"/>
      <c r="S43" s="156"/>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row>
    <row r="44" spans="1:256" s="29" customFormat="1" ht="87.75" customHeight="1">
      <c r="A44" s="139">
        <v>31</v>
      </c>
      <c r="B44" s="109" t="s">
        <v>152</v>
      </c>
      <c r="C44" s="173" t="s">
        <v>236</v>
      </c>
      <c r="D44" s="109" t="s">
        <v>194</v>
      </c>
      <c r="E44" s="112">
        <v>1</v>
      </c>
      <c r="F44" s="125">
        <f t="shared" ref="F44:F56" si="12">IF(E44=G44, H44)</f>
        <v>1</v>
      </c>
      <c r="G44" s="125">
        <f t="shared" ref="G44:G56" si="13">IF(E44="NA", "NA", H44)</f>
        <v>1</v>
      </c>
      <c r="H44" s="125">
        <v>1</v>
      </c>
      <c r="I44" s="109" t="s">
        <v>824</v>
      </c>
      <c r="J44" s="112">
        <v>5</v>
      </c>
      <c r="K44" s="125">
        <f>IF(J44= L44, M44)</f>
        <v>5</v>
      </c>
      <c r="L44" s="125">
        <f>IF(J44="NA", "NA", M44)</f>
        <v>5</v>
      </c>
      <c r="M44" s="125">
        <v>5</v>
      </c>
      <c r="N44" s="109" t="s">
        <v>161</v>
      </c>
      <c r="O44" s="91">
        <v>3</v>
      </c>
      <c r="P44" s="113">
        <f t="shared" ref="P44:P57" si="14">IF(O44=Q44, R44)</f>
        <v>3</v>
      </c>
      <c r="Q44" s="113">
        <f t="shared" ref="Q44:Q57" si="15">IF(O44= "NA", "NA", R44)</f>
        <v>3</v>
      </c>
      <c r="R44" s="143">
        <v>3</v>
      </c>
      <c r="S44" s="181" t="s">
        <v>56</v>
      </c>
    </row>
    <row r="45" spans="1:256" s="32" customFormat="1" ht="110.25" customHeight="1">
      <c r="A45" s="141">
        <v>32</v>
      </c>
      <c r="B45" s="142" t="s">
        <v>195</v>
      </c>
      <c r="C45" s="173" t="s">
        <v>196</v>
      </c>
      <c r="D45" s="142" t="s">
        <v>237</v>
      </c>
      <c r="E45" s="132">
        <v>1</v>
      </c>
      <c r="F45" s="125">
        <f t="shared" si="12"/>
        <v>1</v>
      </c>
      <c r="G45" s="125">
        <f t="shared" si="13"/>
        <v>1</v>
      </c>
      <c r="H45" s="113">
        <v>1</v>
      </c>
      <c r="I45" s="124" t="s">
        <v>238</v>
      </c>
      <c r="J45" s="132">
        <v>5</v>
      </c>
      <c r="K45" s="149">
        <f t="shared" ref="K45:K57" si="16">IF(J45=L45, M45)</f>
        <v>5</v>
      </c>
      <c r="L45" s="149">
        <f t="shared" ref="L45:L57" si="17">IF(J45= "NA", "NA", M45)</f>
        <v>5</v>
      </c>
      <c r="M45" s="113">
        <v>5</v>
      </c>
      <c r="N45" s="142" t="s">
        <v>239</v>
      </c>
      <c r="O45" s="126">
        <v>3</v>
      </c>
      <c r="P45" s="113">
        <f t="shared" si="14"/>
        <v>3</v>
      </c>
      <c r="Q45" s="113">
        <f t="shared" si="15"/>
        <v>3</v>
      </c>
      <c r="R45" s="149">
        <v>3</v>
      </c>
      <c r="S45" s="181" t="s">
        <v>56</v>
      </c>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row>
    <row r="46" spans="1:256" s="32" customFormat="1" ht="102" customHeight="1">
      <c r="A46" s="139">
        <v>33</v>
      </c>
      <c r="B46" s="142" t="s">
        <v>200</v>
      </c>
      <c r="C46" s="173" t="s">
        <v>201</v>
      </c>
      <c r="D46" s="109" t="s">
        <v>240</v>
      </c>
      <c r="E46" s="132">
        <v>1</v>
      </c>
      <c r="F46" s="125">
        <f t="shared" si="12"/>
        <v>1</v>
      </c>
      <c r="G46" s="125">
        <f t="shared" si="13"/>
        <v>1</v>
      </c>
      <c r="H46" s="113">
        <v>1</v>
      </c>
      <c r="I46" s="142" t="s">
        <v>241</v>
      </c>
      <c r="J46" s="132">
        <v>5</v>
      </c>
      <c r="K46" s="149">
        <f t="shared" si="16"/>
        <v>5</v>
      </c>
      <c r="L46" s="149">
        <f t="shared" si="17"/>
        <v>5</v>
      </c>
      <c r="M46" s="113">
        <v>5</v>
      </c>
      <c r="N46" s="142" t="s">
        <v>242</v>
      </c>
      <c r="O46" s="126">
        <v>3</v>
      </c>
      <c r="P46" s="113">
        <f t="shared" si="14"/>
        <v>3</v>
      </c>
      <c r="Q46" s="113">
        <f t="shared" si="15"/>
        <v>3</v>
      </c>
      <c r="R46" s="149">
        <v>3</v>
      </c>
      <c r="S46" s="181" t="s">
        <v>56</v>
      </c>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row>
    <row r="47" spans="1:256" s="32" customFormat="1" ht="100.5" customHeight="1">
      <c r="A47" s="141">
        <v>34</v>
      </c>
      <c r="B47" s="142" t="s">
        <v>243</v>
      </c>
      <c r="C47" s="173" t="s">
        <v>244</v>
      </c>
      <c r="D47" s="116" t="s">
        <v>245</v>
      </c>
      <c r="E47" s="132">
        <v>1</v>
      </c>
      <c r="F47" s="125">
        <f t="shared" si="12"/>
        <v>1</v>
      </c>
      <c r="G47" s="125">
        <f t="shared" si="13"/>
        <v>1</v>
      </c>
      <c r="H47" s="113">
        <v>1</v>
      </c>
      <c r="I47" s="111" t="s">
        <v>246</v>
      </c>
      <c r="J47" s="132">
        <v>5</v>
      </c>
      <c r="K47" s="149">
        <f t="shared" si="16"/>
        <v>5</v>
      </c>
      <c r="L47" s="149">
        <f t="shared" si="17"/>
        <v>5</v>
      </c>
      <c r="M47" s="113">
        <v>5</v>
      </c>
      <c r="N47" s="142" t="s">
        <v>239</v>
      </c>
      <c r="O47" s="126">
        <v>3</v>
      </c>
      <c r="P47" s="113">
        <f t="shared" si="14"/>
        <v>3</v>
      </c>
      <c r="Q47" s="113">
        <f t="shared" si="15"/>
        <v>3</v>
      </c>
      <c r="R47" s="149">
        <v>3</v>
      </c>
      <c r="S47" s="181" t="s">
        <v>56</v>
      </c>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row>
    <row r="48" spans="1:256" ht="64.5" customHeight="1">
      <c r="A48" s="139">
        <v>35</v>
      </c>
      <c r="B48" s="142" t="s">
        <v>243</v>
      </c>
      <c r="C48" s="173" t="s">
        <v>247</v>
      </c>
      <c r="D48" s="157" t="s">
        <v>248</v>
      </c>
      <c r="E48" s="132">
        <v>1</v>
      </c>
      <c r="F48" s="125">
        <f t="shared" si="12"/>
        <v>1</v>
      </c>
      <c r="G48" s="125">
        <f t="shared" si="13"/>
        <v>1</v>
      </c>
      <c r="H48" s="113">
        <v>1</v>
      </c>
      <c r="I48" s="111" t="s">
        <v>249</v>
      </c>
      <c r="J48" s="132">
        <v>5</v>
      </c>
      <c r="K48" s="149">
        <f t="shared" si="16"/>
        <v>5</v>
      </c>
      <c r="L48" s="149">
        <f t="shared" si="17"/>
        <v>5</v>
      </c>
      <c r="M48" s="113">
        <v>5</v>
      </c>
      <c r="N48" s="142" t="s">
        <v>211</v>
      </c>
      <c r="O48" s="126">
        <v>3</v>
      </c>
      <c r="P48" s="113">
        <f t="shared" si="14"/>
        <v>3</v>
      </c>
      <c r="Q48" s="113">
        <f t="shared" si="15"/>
        <v>3</v>
      </c>
      <c r="R48" s="149">
        <v>3</v>
      </c>
      <c r="S48" s="181" t="s">
        <v>56</v>
      </c>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77.25" customHeight="1">
      <c r="A49" s="141">
        <v>36</v>
      </c>
      <c r="B49" s="142" t="s">
        <v>243</v>
      </c>
      <c r="C49" s="173" t="s">
        <v>250</v>
      </c>
      <c r="D49" s="157" t="s">
        <v>251</v>
      </c>
      <c r="E49" s="132">
        <v>1</v>
      </c>
      <c r="F49" s="125">
        <f t="shared" si="12"/>
        <v>1</v>
      </c>
      <c r="G49" s="125">
        <f t="shared" si="13"/>
        <v>1</v>
      </c>
      <c r="H49" s="113">
        <v>1</v>
      </c>
      <c r="I49" s="142" t="s">
        <v>252</v>
      </c>
      <c r="J49" s="132">
        <v>5</v>
      </c>
      <c r="K49" s="149">
        <f t="shared" si="16"/>
        <v>5</v>
      </c>
      <c r="L49" s="149">
        <f t="shared" si="17"/>
        <v>5</v>
      </c>
      <c r="M49" s="113">
        <v>5</v>
      </c>
      <c r="N49" s="142" t="s">
        <v>211</v>
      </c>
      <c r="O49" s="126">
        <v>3</v>
      </c>
      <c r="P49" s="113">
        <f t="shared" si="14"/>
        <v>3</v>
      </c>
      <c r="Q49" s="113">
        <f t="shared" si="15"/>
        <v>3</v>
      </c>
      <c r="R49" s="149">
        <v>3</v>
      </c>
      <c r="S49" s="181" t="s">
        <v>56</v>
      </c>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67.5" customHeight="1">
      <c r="A50" s="139">
        <v>37</v>
      </c>
      <c r="B50" s="142" t="s">
        <v>243</v>
      </c>
      <c r="C50" s="173" t="s">
        <v>253</v>
      </c>
      <c r="D50" s="109" t="s">
        <v>254</v>
      </c>
      <c r="E50" s="132">
        <v>1</v>
      </c>
      <c r="F50" s="125">
        <f t="shared" si="12"/>
        <v>1</v>
      </c>
      <c r="G50" s="125">
        <f t="shared" si="13"/>
        <v>1</v>
      </c>
      <c r="H50" s="113">
        <v>1</v>
      </c>
      <c r="I50" s="142" t="s">
        <v>241</v>
      </c>
      <c r="J50" s="132">
        <v>5</v>
      </c>
      <c r="K50" s="149">
        <f t="shared" si="16"/>
        <v>5</v>
      </c>
      <c r="L50" s="149">
        <f t="shared" si="17"/>
        <v>5</v>
      </c>
      <c r="M50" s="113">
        <v>5</v>
      </c>
      <c r="N50" s="142" t="s">
        <v>211</v>
      </c>
      <c r="O50" s="126">
        <v>3</v>
      </c>
      <c r="P50" s="113">
        <f t="shared" si="14"/>
        <v>3</v>
      </c>
      <c r="Q50" s="113">
        <f t="shared" si="15"/>
        <v>3</v>
      </c>
      <c r="R50" s="149">
        <v>3</v>
      </c>
      <c r="S50" s="181" t="s">
        <v>56</v>
      </c>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42" customHeight="1">
      <c r="A51" s="141">
        <v>38</v>
      </c>
      <c r="B51" s="308" t="s">
        <v>255</v>
      </c>
      <c r="C51" s="173" t="s">
        <v>218</v>
      </c>
      <c r="D51" s="109" t="s">
        <v>219</v>
      </c>
      <c r="E51" s="132">
        <v>1</v>
      </c>
      <c r="F51" s="125">
        <f t="shared" si="12"/>
        <v>1</v>
      </c>
      <c r="G51" s="125">
        <f t="shared" si="13"/>
        <v>1</v>
      </c>
      <c r="H51" s="113">
        <v>1</v>
      </c>
      <c r="I51" s="142" t="s">
        <v>256</v>
      </c>
      <c r="J51" s="132">
        <v>5</v>
      </c>
      <c r="K51" s="149">
        <f t="shared" si="16"/>
        <v>5</v>
      </c>
      <c r="L51" s="149">
        <f t="shared" si="17"/>
        <v>5</v>
      </c>
      <c r="M51" s="113">
        <v>5</v>
      </c>
      <c r="N51" s="142" t="s">
        <v>221</v>
      </c>
      <c r="O51" s="126">
        <v>3</v>
      </c>
      <c r="P51" s="113">
        <f t="shared" si="14"/>
        <v>3</v>
      </c>
      <c r="Q51" s="113">
        <f t="shared" si="15"/>
        <v>3</v>
      </c>
      <c r="R51" s="149">
        <v>3</v>
      </c>
      <c r="S51" s="181" t="s">
        <v>56</v>
      </c>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36" customHeight="1">
      <c r="A52" s="139">
        <v>39</v>
      </c>
      <c r="B52" s="308"/>
      <c r="C52" s="173" t="s">
        <v>222</v>
      </c>
      <c r="D52" s="109" t="s">
        <v>257</v>
      </c>
      <c r="E52" s="132">
        <v>1</v>
      </c>
      <c r="F52" s="125">
        <f t="shared" si="12"/>
        <v>1</v>
      </c>
      <c r="G52" s="125">
        <f t="shared" si="13"/>
        <v>1</v>
      </c>
      <c r="H52" s="113">
        <v>1</v>
      </c>
      <c r="I52" s="142" t="s">
        <v>224</v>
      </c>
      <c r="J52" s="132">
        <v>5</v>
      </c>
      <c r="K52" s="149">
        <f t="shared" si="16"/>
        <v>5</v>
      </c>
      <c r="L52" s="149">
        <f t="shared" si="17"/>
        <v>5</v>
      </c>
      <c r="M52" s="113">
        <v>5</v>
      </c>
      <c r="N52" s="142" t="s">
        <v>225</v>
      </c>
      <c r="O52" s="126">
        <v>3</v>
      </c>
      <c r="P52" s="113">
        <f t="shared" si="14"/>
        <v>3</v>
      </c>
      <c r="Q52" s="113">
        <f t="shared" si="15"/>
        <v>3</v>
      </c>
      <c r="R52" s="149">
        <v>3</v>
      </c>
      <c r="S52" s="181" t="s">
        <v>56</v>
      </c>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s="8" customFormat="1" ht="48.75" customHeight="1">
      <c r="A53" s="141">
        <v>40</v>
      </c>
      <c r="B53" s="308"/>
      <c r="C53" s="173" t="s">
        <v>258</v>
      </c>
      <c r="D53" s="109" t="s">
        <v>259</v>
      </c>
      <c r="E53" s="132">
        <v>1</v>
      </c>
      <c r="F53" s="125">
        <f t="shared" si="12"/>
        <v>1</v>
      </c>
      <c r="G53" s="125">
        <f t="shared" si="13"/>
        <v>1</v>
      </c>
      <c r="H53" s="113">
        <v>1</v>
      </c>
      <c r="I53" s="142" t="s">
        <v>224</v>
      </c>
      <c r="J53" s="132">
        <v>5</v>
      </c>
      <c r="K53" s="149">
        <f t="shared" si="16"/>
        <v>5</v>
      </c>
      <c r="L53" s="149">
        <f t="shared" si="17"/>
        <v>5</v>
      </c>
      <c r="M53" s="113">
        <v>5</v>
      </c>
      <c r="N53" s="142" t="s">
        <v>225</v>
      </c>
      <c r="O53" s="126">
        <v>3</v>
      </c>
      <c r="P53" s="113">
        <f t="shared" si="14"/>
        <v>3</v>
      </c>
      <c r="Q53" s="113">
        <f t="shared" si="15"/>
        <v>3</v>
      </c>
      <c r="R53" s="149">
        <v>3</v>
      </c>
      <c r="S53" s="181" t="s">
        <v>56</v>
      </c>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row>
    <row r="54" spans="1:256" s="34" customFormat="1" ht="54" customHeight="1">
      <c r="A54" s="139">
        <v>41</v>
      </c>
      <c r="B54" s="142" t="s">
        <v>226</v>
      </c>
      <c r="C54" s="176" t="s">
        <v>792</v>
      </c>
      <c r="D54" s="109" t="s">
        <v>260</v>
      </c>
      <c r="E54" s="132">
        <v>1</v>
      </c>
      <c r="F54" s="125">
        <f t="shared" si="12"/>
        <v>1</v>
      </c>
      <c r="G54" s="125">
        <f t="shared" si="13"/>
        <v>1</v>
      </c>
      <c r="H54" s="113">
        <v>1</v>
      </c>
      <c r="I54" s="142" t="s">
        <v>229</v>
      </c>
      <c r="J54" s="132">
        <v>5</v>
      </c>
      <c r="K54" s="149">
        <f t="shared" si="16"/>
        <v>5</v>
      </c>
      <c r="L54" s="149">
        <f t="shared" si="17"/>
        <v>5</v>
      </c>
      <c r="M54" s="113">
        <v>5</v>
      </c>
      <c r="N54" s="142" t="s">
        <v>225</v>
      </c>
      <c r="O54" s="126">
        <v>3</v>
      </c>
      <c r="P54" s="113">
        <f t="shared" si="14"/>
        <v>3</v>
      </c>
      <c r="Q54" s="113">
        <f t="shared" si="15"/>
        <v>3</v>
      </c>
      <c r="R54" s="149">
        <v>3</v>
      </c>
      <c r="S54" s="181" t="s">
        <v>56</v>
      </c>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row>
    <row r="55" spans="1:256" ht="73.5" customHeight="1">
      <c r="A55" s="141">
        <v>42</v>
      </c>
      <c r="B55" s="142" t="s">
        <v>261</v>
      </c>
      <c r="C55" s="173" t="s">
        <v>262</v>
      </c>
      <c r="D55" s="146" t="s">
        <v>166</v>
      </c>
      <c r="E55" s="132" t="s">
        <v>46</v>
      </c>
      <c r="F55" s="125" t="str">
        <f t="shared" si="12"/>
        <v>NA</v>
      </c>
      <c r="G55" s="125" t="str">
        <f t="shared" si="13"/>
        <v>NA</v>
      </c>
      <c r="H55" s="113" t="s">
        <v>46</v>
      </c>
      <c r="I55" s="158" t="s">
        <v>263</v>
      </c>
      <c r="J55" s="132">
        <v>5</v>
      </c>
      <c r="K55" s="149">
        <f t="shared" si="16"/>
        <v>5</v>
      </c>
      <c r="L55" s="149">
        <f t="shared" si="17"/>
        <v>5</v>
      </c>
      <c r="M55" s="113">
        <v>5</v>
      </c>
      <c r="N55" s="158" t="s">
        <v>264</v>
      </c>
      <c r="O55" s="126">
        <v>3</v>
      </c>
      <c r="P55" s="113">
        <f t="shared" si="14"/>
        <v>3</v>
      </c>
      <c r="Q55" s="113">
        <f t="shared" si="15"/>
        <v>3</v>
      </c>
      <c r="R55" s="149">
        <v>3</v>
      </c>
      <c r="S55" s="181" t="s">
        <v>56</v>
      </c>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35" customFormat="1" ht="107.25" customHeight="1">
      <c r="A56" s="139">
        <v>43</v>
      </c>
      <c r="B56" s="308" t="s">
        <v>265</v>
      </c>
      <c r="C56" s="309" t="s">
        <v>266</v>
      </c>
      <c r="D56" s="312" t="s">
        <v>267</v>
      </c>
      <c r="E56" s="313">
        <v>1</v>
      </c>
      <c r="F56" s="293">
        <f t="shared" si="12"/>
        <v>1</v>
      </c>
      <c r="G56" s="314">
        <f t="shared" si="13"/>
        <v>1</v>
      </c>
      <c r="H56" s="293">
        <v>1</v>
      </c>
      <c r="I56" s="116" t="s">
        <v>857</v>
      </c>
      <c r="J56" s="132">
        <v>5</v>
      </c>
      <c r="K56" s="149">
        <f t="shared" si="16"/>
        <v>5</v>
      </c>
      <c r="L56" s="149">
        <f t="shared" si="17"/>
        <v>5</v>
      </c>
      <c r="M56" s="113">
        <v>5</v>
      </c>
      <c r="N56" s="154" t="s">
        <v>233</v>
      </c>
      <c r="O56" s="126">
        <v>3</v>
      </c>
      <c r="P56" s="113">
        <f t="shared" si="14"/>
        <v>3</v>
      </c>
      <c r="Q56" s="113">
        <f t="shared" si="15"/>
        <v>3</v>
      </c>
      <c r="R56" s="149">
        <v>3</v>
      </c>
      <c r="S56" s="176" t="s">
        <v>234</v>
      </c>
    </row>
    <row r="57" spans="1:256" s="8" customFormat="1" ht="203.25" customHeight="1">
      <c r="A57" s="141">
        <v>44</v>
      </c>
      <c r="B57" s="308"/>
      <c r="C57" s="309"/>
      <c r="D57" s="312"/>
      <c r="E57" s="313"/>
      <c r="F57" s="293"/>
      <c r="G57" s="314"/>
      <c r="H57" s="293"/>
      <c r="I57" s="116" t="s">
        <v>858</v>
      </c>
      <c r="J57" s="132">
        <v>5</v>
      </c>
      <c r="K57" s="149">
        <f t="shared" si="16"/>
        <v>5</v>
      </c>
      <c r="L57" s="149">
        <f t="shared" si="17"/>
        <v>5</v>
      </c>
      <c r="M57" s="113">
        <v>5</v>
      </c>
      <c r="N57" s="154" t="s">
        <v>233</v>
      </c>
      <c r="O57" s="126">
        <v>3</v>
      </c>
      <c r="P57" s="113">
        <f t="shared" si="14"/>
        <v>3</v>
      </c>
      <c r="Q57" s="113">
        <f t="shared" si="15"/>
        <v>3</v>
      </c>
      <c r="R57" s="143">
        <v>3</v>
      </c>
      <c r="S57" s="176" t="s">
        <v>234</v>
      </c>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row>
    <row r="58" spans="1:256" s="6" customFormat="1" ht="16.5" customHeight="1">
      <c r="A58" s="139"/>
      <c r="B58" s="311" t="s">
        <v>268</v>
      </c>
      <c r="C58" s="311"/>
      <c r="D58" s="311"/>
      <c r="E58" s="311"/>
      <c r="F58" s="311"/>
      <c r="G58" s="311"/>
      <c r="H58" s="311"/>
      <c r="I58" s="311"/>
      <c r="J58" s="311"/>
      <c r="K58" s="311"/>
      <c r="L58" s="311"/>
      <c r="M58" s="311"/>
      <c r="N58" s="311"/>
      <c r="O58" s="311"/>
      <c r="P58" s="311"/>
      <c r="Q58" s="311"/>
      <c r="R58" s="311"/>
      <c r="S58" s="311"/>
    </row>
    <row r="59" spans="1:256" s="39" customFormat="1" ht="66.75" customHeight="1">
      <c r="A59" s="141">
        <v>45</v>
      </c>
      <c r="B59" s="116" t="s">
        <v>269</v>
      </c>
      <c r="C59" s="177" t="s">
        <v>270</v>
      </c>
      <c r="D59" s="109" t="s">
        <v>194</v>
      </c>
      <c r="E59" s="119">
        <v>1</v>
      </c>
      <c r="F59" s="113">
        <f t="shared" ref="F59:F66" si="18">IF(E59=G59, H59)</f>
        <v>1</v>
      </c>
      <c r="G59" s="113">
        <f t="shared" ref="G59:G66" si="19">IF(E59="NA", "NA", H59)</f>
        <v>1</v>
      </c>
      <c r="H59" s="113">
        <v>1</v>
      </c>
      <c r="I59" s="154" t="s">
        <v>825</v>
      </c>
      <c r="J59" s="119">
        <v>5</v>
      </c>
      <c r="K59" s="113">
        <f t="shared" ref="K59:K68" si="20">IF(J59=L59,M59)</f>
        <v>5</v>
      </c>
      <c r="L59" s="113">
        <f t="shared" ref="L59:L68" si="21">IF(J59= "NA", "NA", M59)</f>
        <v>5</v>
      </c>
      <c r="M59" s="113">
        <v>5</v>
      </c>
      <c r="N59" s="159" t="s">
        <v>271</v>
      </c>
      <c r="O59" s="119" t="s">
        <v>165</v>
      </c>
      <c r="P59" s="113" t="str">
        <f t="shared" ref="P59:P68" si="22">IF(O59=Q59, R59)</f>
        <v>N/A</v>
      </c>
      <c r="Q59" s="113" t="str">
        <f t="shared" ref="Q59:Q68" si="23">IF(O59= "NA", "NA", R59)</f>
        <v>N/A</v>
      </c>
      <c r="R59" s="113" t="s">
        <v>165</v>
      </c>
      <c r="S59" s="181" t="s">
        <v>56</v>
      </c>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row>
    <row r="60" spans="1:256" s="32" customFormat="1" ht="68.25" customHeight="1">
      <c r="A60" s="139">
        <v>46</v>
      </c>
      <c r="B60" s="116" t="s">
        <v>272</v>
      </c>
      <c r="C60" s="177" t="s">
        <v>196</v>
      </c>
      <c r="D60" s="154" t="s">
        <v>273</v>
      </c>
      <c r="E60" s="119">
        <v>1</v>
      </c>
      <c r="F60" s="113">
        <f t="shared" si="18"/>
        <v>1</v>
      </c>
      <c r="G60" s="113">
        <f t="shared" si="19"/>
        <v>1</v>
      </c>
      <c r="H60" s="113">
        <v>1</v>
      </c>
      <c r="I60" s="154" t="s">
        <v>274</v>
      </c>
      <c r="J60" s="119">
        <v>5</v>
      </c>
      <c r="K60" s="113">
        <f t="shared" si="20"/>
        <v>5</v>
      </c>
      <c r="L60" s="113">
        <f t="shared" si="21"/>
        <v>5</v>
      </c>
      <c r="M60" s="113">
        <v>5</v>
      </c>
      <c r="N60" s="154" t="s">
        <v>147</v>
      </c>
      <c r="O60" s="119">
        <v>3</v>
      </c>
      <c r="P60" s="113">
        <f t="shared" si="22"/>
        <v>3</v>
      </c>
      <c r="Q60" s="113">
        <f t="shared" si="23"/>
        <v>3</v>
      </c>
      <c r="R60" s="149">
        <v>3</v>
      </c>
      <c r="S60" s="181" t="s">
        <v>56</v>
      </c>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row>
    <row r="61" spans="1:256" s="39" customFormat="1" ht="99.75" customHeight="1">
      <c r="A61" s="141">
        <v>47</v>
      </c>
      <c r="B61" s="142" t="s">
        <v>275</v>
      </c>
      <c r="C61" s="173" t="s">
        <v>201</v>
      </c>
      <c r="D61" s="109" t="s">
        <v>276</v>
      </c>
      <c r="E61" s="119">
        <v>1</v>
      </c>
      <c r="F61" s="113">
        <f t="shared" si="18"/>
        <v>1</v>
      </c>
      <c r="G61" s="113">
        <f t="shared" si="19"/>
        <v>1</v>
      </c>
      <c r="H61" s="113">
        <v>1</v>
      </c>
      <c r="I61" s="142" t="s">
        <v>203</v>
      </c>
      <c r="J61" s="119">
        <v>5</v>
      </c>
      <c r="K61" s="113">
        <f t="shared" si="20"/>
        <v>5</v>
      </c>
      <c r="L61" s="113">
        <f t="shared" si="21"/>
        <v>5</v>
      </c>
      <c r="M61" s="113">
        <v>5</v>
      </c>
      <c r="N61" s="142" t="s">
        <v>277</v>
      </c>
      <c r="O61" s="126">
        <v>3</v>
      </c>
      <c r="P61" s="113">
        <f t="shared" si="22"/>
        <v>3</v>
      </c>
      <c r="Q61" s="113">
        <f t="shared" si="23"/>
        <v>3</v>
      </c>
      <c r="R61" s="113">
        <v>3</v>
      </c>
      <c r="S61" s="181" t="s">
        <v>56</v>
      </c>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row>
    <row r="62" spans="1:256" ht="48" customHeight="1">
      <c r="A62" s="139">
        <v>48</v>
      </c>
      <c r="B62" s="116" t="s">
        <v>278</v>
      </c>
      <c r="C62" s="177" t="s">
        <v>279</v>
      </c>
      <c r="D62" s="116" t="s">
        <v>280</v>
      </c>
      <c r="E62" s="119">
        <v>1</v>
      </c>
      <c r="F62" s="113">
        <f t="shared" si="18"/>
        <v>1</v>
      </c>
      <c r="G62" s="113">
        <f t="shared" si="19"/>
        <v>1</v>
      </c>
      <c r="H62" s="113">
        <v>1</v>
      </c>
      <c r="I62" s="160" t="s">
        <v>281</v>
      </c>
      <c r="J62" s="119">
        <v>5</v>
      </c>
      <c r="K62" s="113">
        <f t="shared" si="20"/>
        <v>5</v>
      </c>
      <c r="L62" s="113">
        <f t="shared" si="21"/>
        <v>5</v>
      </c>
      <c r="M62" s="113">
        <v>5</v>
      </c>
      <c r="N62" s="154" t="s">
        <v>282</v>
      </c>
      <c r="O62" s="119">
        <v>3</v>
      </c>
      <c r="P62" s="113">
        <f t="shared" si="22"/>
        <v>3</v>
      </c>
      <c r="Q62" s="113">
        <f t="shared" si="23"/>
        <v>3</v>
      </c>
      <c r="R62" s="113">
        <v>3</v>
      </c>
      <c r="S62" s="181" t="s">
        <v>56</v>
      </c>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61.5" customHeight="1">
      <c r="A63" s="141">
        <v>49</v>
      </c>
      <c r="B63" s="116" t="s">
        <v>64</v>
      </c>
      <c r="C63" s="177" t="s">
        <v>283</v>
      </c>
      <c r="D63" s="157" t="s">
        <v>284</v>
      </c>
      <c r="E63" s="119">
        <v>1</v>
      </c>
      <c r="F63" s="113">
        <f t="shared" si="18"/>
        <v>1</v>
      </c>
      <c r="G63" s="113">
        <f t="shared" si="19"/>
        <v>1</v>
      </c>
      <c r="H63" s="113">
        <v>1</v>
      </c>
      <c r="I63" s="111" t="s">
        <v>285</v>
      </c>
      <c r="J63" s="119">
        <v>5</v>
      </c>
      <c r="K63" s="113">
        <f t="shared" si="20"/>
        <v>5</v>
      </c>
      <c r="L63" s="113">
        <f t="shared" si="21"/>
        <v>5</v>
      </c>
      <c r="M63" s="113">
        <v>5</v>
      </c>
      <c r="N63" s="154" t="s">
        <v>286</v>
      </c>
      <c r="O63" s="119">
        <v>3</v>
      </c>
      <c r="P63" s="113">
        <f t="shared" si="22"/>
        <v>3</v>
      </c>
      <c r="Q63" s="113">
        <f t="shared" si="23"/>
        <v>3</v>
      </c>
      <c r="R63" s="113">
        <v>3</v>
      </c>
      <c r="S63" s="181" t="s">
        <v>56</v>
      </c>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54" customHeight="1">
      <c r="A64" s="139">
        <v>50</v>
      </c>
      <c r="B64" s="116" t="s">
        <v>278</v>
      </c>
      <c r="C64" s="177" t="s">
        <v>287</v>
      </c>
      <c r="D64" s="111" t="s">
        <v>288</v>
      </c>
      <c r="E64" s="119">
        <v>1</v>
      </c>
      <c r="F64" s="113">
        <f t="shared" si="18"/>
        <v>1</v>
      </c>
      <c r="G64" s="113">
        <f t="shared" si="19"/>
        <v>1</v>
      </c>
      <c r="H64" s="113">
        <v>1</v>
      </c>
      <c r="I64" s="154" t="s">
        <v>289</v>
      </c>
      <c r="J64" s="119">
        <v>5</v>
      </c>
      <c r="K64" s="113">
        <f t="shared" si="20"/>
        <v>5</v>
      </c>
      <c r="L64" s="113">
        <f t="shared" si="21"/>
        <v>5</v>
      </c>
      <c r="M64" s="113">
        <v>5</v>
      </c>
      <c r="N64" s="154" t="s">
        <v>290</v>
      </c>
      <c r="O64" s="119">
        <v>3</v>
      </c>
      <c r="P64" s="113">
        <f t="shared" si="22"/>
        <v>3</v>
      </c>
      <c r="Q64" s="113">
        <f t="shared" si="23"/>
        <v>3</v>
      </c>
      <c r="R64" s="113">
        <v>3</v>
      </c>
      <c r="S64" s="181" t="s">
        <v>56</v>
      </c>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s="39" customFormat="1" ht="91.5" customHeight="1">
      <c r="A65" s="141">
        <v>51</v>
      </c>
      <c r="B65" s="116" t="s">
        <v>291</v>
      </c>
      <c r="C65" s="173" t="s">
        <v>262</v>
      </c>
      <c r="D65" s="146" t="s">
        <v>166</v>
      </c>
      <c r="E65" s="119" t="s">
        <v>46</v>
      </c>
      <c r="F65" s="113" t="str">
        <f t="shared" si="18"/>
        <v>NA</v>
      </c>
      <c r="G65" s="113" t="str">
        <f t="shared" si="19"/>
        <v>NA</v>
      </c>
      <c r="H65" s="113" t="s">
        <v>46</v>
      </c>
      <c r="I65" s="158" t="s">
        <v>292</v>
      </c>
      <c r="J65" s="119">
        <v>5</v>
      </c>
      <c r="K65" s="113">
        <f t="shared" si="20"/>
        <v>5</v>
      </c>
      <c r="L65" s="113">
        <f t="shared" si="21"/>
        <v>5</v>
      </c>
      <c r="M65" s="113">
        <v>5</v>
      </c>
      <c r="N65" s="158" t="s">
        <v>293</v>
      </c>
      <c r="O65" s="161">
        <v>3</v>
      </c>
      <c r="P65" s="113">
        <f t="shared" si="22"/>
        <v>3</v>
      </c>
      <c r="Q65" s="113">
        <f t="shared" si="23"/>
        <v>3</v>
      </c>
      <c r="R65" s="113">
        <v>3</v>
      </c>
      <c r="S65" s="181" t="s">
        <v>56</v>
      </c>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row>
    <row r="66" spans="1:256" ht="84.75" customHeight="1">
      <c r="A66" s="139">
        <v>52</v>
      </c>
      <c r="B66" s="308" t="s">
        <v>294</v>
      </c>
      <c r="C66" s="309" t="s">
        <v>295</v>
      </c>
      <c r="D66" s="310" t="s">
        <v>296</v>
      </c>
      <c r="E66" s="294">
        <v>1</v>
      </c>
      <c r="F66" s="293">
        <f t="shared" si="18"/>
        <v>1</v>
      </c>
      <c r="G66" s="293">
        <f t="shared" si="19"/>
        <v>1</v>
      </c>
      <c r="H66" s="293">
        <v>1</v>
      </c>
      <c r="I66" s="153" t="s">
        <v>812</v>
      </c>
      <c r="J66" s="119">
        <v>5</v>
      </c>
      <c r="K66" s="113">
        <f t="shared" si="20"/>
        <v>5</v>
      </c>
      <c r="L66" s="113">
        <f t="shared" si="21"/>
        <v>5</v>
      </c>
      <c r="M66" s="113">
        <v>5</v>
      </c>
      <c r="N66" s="154" t="s">
        <v>233</v>
      </c>
      <c r="O66" s="119">
        <v>3</v>
      </c>
      <c r="P66" s="113">
        <f t="shared" si="22"/>
        <v>3</v>
      </c>
      <c r="Q66" s="113">
        <f t="shared" si="23"/>
        <v>3</v>
      </c>
      <c r="R66" s="113">
        <v>3</v>
      </c>
      <c r="S66" s="176" t="s">
        <v>234</v>
      </c>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ht="73.5" customHeight="1">
      <c r="A67" s="141">
        <v>53</v>
      </c>
      <c r="B67" s="308"/>
      <c r="C67" s="309"/>
      <c r="D67" s="310"/>
      <c r="E67" s="294"/>
      <c r="F67" s="293"/>
      <c r="G67" s="293"/>
      <c r="H67" s="293"/>
      <c r="I67" s="157" t="s">
        <v>814</v>
      </c>
      <c r="J67" s="119">
        <v>5</v>
      </c>
      <c r="K67" s="113">
        <f t="shared" si="20"/>
        <v>5</v>
      </c>
      <c r="L67" s="113">
        <f t="shared" si="21"/>
        <v>5</v>
      </c>
      <c r="M67" s="113">
        <v>5</v>
      </c>
      <c r="N67" s="154" t="s">
        <v>233</v>
      </c>
      <c r="O67" s="119">
        <v>3</v>
      </c>
      <c r="P67" s="113">
        <f t="shared" si="22"/>
        <v>3</v>
      </c>
      <c r="Q67" s="113">
        <f t="shared" si="23"/>
        <v>3</v>
      </c>
      <c r="R67" s="113">
        <v>3</v>
      </c>
      <c r="S67" s="176" t="s">
        <v>234</v>
      </c>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159" customHeight="1">
      <c r="A68" s="139">
        <v>54</v>
      </c>
      <c r="B68" s="308"/>
      <c r="C68" s="309"/>
      <c r="D68" s="310"/>
      <c r="E68" s="294"/>
      <c r="F68" s="293"/>
      <c r="G68" s="293"/>
      <c r="H68" s="293"/>
      <c r="I68" s="153" t="s">
        <v>813</v>
      </c>
      <c r="J68" s="119">
        <v>5</v>
      </c>
      <c r="K68" s="113">
        <f t="shared" si="20"/>
        <v>5</v>
      </c>
      <c r="L68" s="113">
        <f t="shared" si="21"/>
        <v>5</v>
      </c>
      <c r="M68" s="113">
        <v>5</v>
      </c>
      <c r="N68" s="154" t="s">
        <v>233</v>
      </c>
      <c r="O68" s="119">
        <v>3</v>
      </c>
      <c r="P68" s="113">
        <f t="shared" si="22"/>
        <v>3</v>
      </c>
      <c r="Q68" s="113">
        <f t="shared" si="23"/>
        <v>3</v>
      </c>
      <c r="R68" s="113">
        <v>3</v>
      </c>
      <c r="S68" s="176" t="s">
        <v>234</v>
      </c>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s="6" customFormat="1" ht="16.5" customHeight="1">
      <c r="A69" s="141"/>
      <c r="B69" s="295" t="s">
        <v>297</v>
      </c>
      <c r="C69" s="295"/>
      <c r="D69" s="295"/>
      <c r="E69" s="295"/>
      <c r="F69" s="295"/>
      <c r="G69" s="295"/>
      <c r="H69" s="295"/>
      <c r="I69" s="295"/>
      <c r="J69" s="295"/>
      <c r="K69" s="295"/>
      <c r="L69" s="295"/>
      <c r="M69" s="295"/>
      <c r="N69" s="295"/>
      <c r="O69" s="295"/>
      <c r="P69" s="295"/>
      <c r="Q69" s="295"/>
      <c r="R69" s="295"/>
      <c r="S69" s="295"/>
    </row>
    <row r="70" spans="1:256" s="39" customFormat="1" ht="58.5" customHeight="1">
      <c r="A70" s="139">
        <v>55</v>
      </c>
      <c r="B70" s="116" t="s">
        <v>269</v>
      </c>
      <c r="C70" s="177" t="s">
        <v>298</v>
      </c>
      <c r="D70" s="116" t="s">
        <v>299</v>
      </c>
      <c r="E70" s="119">
        <v>1</v>
      </c>
      <c r="F70" s="113">
        <f>IF(E70=G70, H70)</f>
        <v>1</v>
      </c>
      <c r="G70" s="113">
        <f>IF(E70="NA", "NA", H70)</f>
        <v>1</v>
      </c>
      <c r="H70" s="113">
        <v>1</v>
      </c>
      <c r="I70" s="154" t="s">
        <v>826</v>
      </c>
      <c r="J70" s="119">
        <v>5</v>
      </c>
      <c r="K70" s="113">
        <f>IF(J70=L70, M70)</f>
        <v>5</v>
      </c>
      <c r="L70" s="113">
        <f>IF(J70= "NA", "NA", M70)</f>
        <v>5</v>
      </c>
      <c r="M70" s="113">
        <v>5</v>
      </c>
      <c r="N70" s="159" t="s">
        <v>271</v>
      </c>
      <c r="O70" s="119" t="s">
        <v>165</v>
      </c>
      <c r="P70" s="113" t="str">
        <f>IF(O70=Q70, R70)</f>
        <v>N/A</v>
      </c>
      <c r="Q70" s="113" t="str">
        <f>IF(O70= "NA", "NA", R70)</f>
        <v>N/A</v>
      </c>
      <c r="R70" s="113" t="s">
        <v>165</v>
      </c>
      <c r="S70" s="181" t="s">
        <v>56</v>
      </c>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row>
    <row r="71" spans="1:256" ht="66" customHeight="1">
      <c r="A71" s="141">
        <v>56</v>
      </c>
      <c r="B71" s="116" t="s">
        <v>272</v>
      </c>
      <c r="C71" s="177" t="s">
        <v>196</v>
      </c>
      <c r="D71" s="154" t="s">
        <v>300</v>
      </c>
      <c r="E71" s="119">
        <v>1</v>
      </c>
      <c r="F71" s="113">
        <f>IF(E71=G71, H71)</f>
        <v>1</v>
      </c>
      <c r="G71" s="113">
        <f>IF(E71="NA", "NA", H71)</f>
        <v>1</v>
      </c>
      <c r="H71" s="113">
        <v>1</v>
      </c>
      <c r="I71" s="154" t="s">
        <v>301</v>
      </c>
      <c r="J71" s="119">
        <v>5</v>
      </c>
      <c r="K71" s="113">
        <f>IF(J71=L71, M71)</f>
        <v>5</v>
      </c>
      <c r="L71" s="113">
        <f>IF(J71= "NA", "NA", M71)</f>
        <v>5</v>
      </c>
      <c r="M71" s="113">
        <v>5</v>
      </c>
      <c r="N71" s="154" t="s">
        <v>147</v>
      </c>
      <c r="O71" s="119">
        <v>3</v>
      </c>
      <c r="P71" s="113">
        <f>IF(O71=Q71, R71)</f>
        <v>3</v>
      </c>
      <c r="Q71" s="113">
        <f>IF(O71= "NA", "NA", R71)</f>
        <v>3</v>
      </c>
      <c r="R71" s="113">
        <v>3</v>
      </c>
      <c r="S71" s="181" t="s">
        <v>56</v>
      </c>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s="40" customFormat="1" ht="67.5" customHeight="1">
      <c r="A72" s="139">
        <v>57</v>
      </c>
      <c r="B72" s="116" t="s">
        <v>302</v>
      </c>
      <c r="C72" s="173" t="s">
        <v>303</v>
      </c>
      <c r="D72" s="146" t="s">
        <v>166</v>
      </c>
      <c r="E72" s="119" t="s">
        <v>46</v>
      </c>
      <c r="F72" s="113" t="str">
        <f>IF(E72=G72, H72)</f>
        <v>NA</v>
      </c>
      <c r="G72" s="113" t="str">
        <f>IF(E72="NA","NA",H72)</f>
        <v>NA</v>
      </c>
      <c r="H72" s="113" t="s">
        <v>46</v>
      </c>
      <c r="I72" s="158" t="s">
        <v>304</v>
      </c>
      <c r="J72" s="119">
        <v>5</v>
      </c>
      <c r="K72" s="113">
        <f>IF(J72=L72, M72)</f>
        <v>5</v>
      </c>
      <c r="L72" s="113">
        <f>IF(J72= "NA", "NA", M72)</f>
        <v>5</v>
      </c>
      <c r="M72" s="113">
        <v>5</v>
      </c>
      <c r="N72" s="158" t="s">
        <v>305</v>
      </c>
      <c r="O72" s="119">
        <v>3</v>
      </c>
      <c r="P72" s="113">
        <f>IF(O72=Q72, R72)</f>
        <v>3</v>
      </c>
      <c r="Q72" s="113">
        <f>IF(O72= "NA", "NA", R72)</f>
        <v>3</v>
      </c>
      <c r="R72" s="113">
        <v>3</v>
      </c>
      <c r="S72" s="181" t="s">
        <v>56</v>
      </c>
    </row>
    <row r="73" spans="1:256" ht="73.5" customHeight="1">
      <c r="A73" s="141">
        <v>58</v>
      </c>
      <c r="B73" s="308" t="s">
        <v>306</v>
      </c>
      <c r="C73" s="309" t="s">
        <v>307</v>
      </c>
      <c r="D73" s="310" t="s">
        <v>308</v>
      </c>
      <c r="E73" s="294">
        <v>1</v>
      </c>
      <c r="F73" s="293">
        <f>IF(E73=G73, H73)</f>
        <v>1</v>
      </c>
      <c r="G73" s="293">
        <f>IF(E73="NA","NA",H73)</f>
        <v>1</v>
      </c>
      <c r="H73" s="293">
        <v>1</v>
      </c>
      <c r="I73" s="153" t="s">
        <v>815</v>
      </c>
      <c r="J73" s="119">
        <v>5</v>
      </c>
      <c r="K73" s="113">
        <f>IF(J73=L73, M73)</f>
        <v>5</v>
      </c>
      <c r="L73" s="113">
        <f>IF(J73= "NA", "NA", M73)</f>
        <v>5</v>
      </c>
      <c r="M73" s="113">
        <v>5</v>
      </c>
      <c r="N73" s="154" t="s">
        <v>233</v>
      </c>
      <c r="O73" s="119">
        <v>3</v>
      </c>
      <c r="P73" s="113">
        <f>IF(O73=Q73, R73)</f>
        <v>3</v>
      </c>
      <c r="Q73" s="113">
        <f>IF(O73= "NA", "NA", R73)</f>
        <v>3</v>
      </c>
      <c r="R73" s="113">
        <v>3</v>
      </c>
      <c r="S73" s="176" t="s">
        <v>234</v>
      </c>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ht="213.75" customHeight="1">
      <c r="A74" s="139">
        <v>59</v>
      </c>
      <c r="B74" s="308"/>
      <c r="C74" s="309"/>
      <c r="D74" s="310"/>
      <c r="E74" s="294"/>
      <c r="F74" s="293"/>
      <c r="G74" s="293"/>
      <c r="H74" s="293"/>
      <c r="I74" s="153" t="s">
        <v>816</v>
      </c>
      <c r="J74" s="119">
        <v>5</v>
      </c>
      <c r="K74" s="113">
        <f>IF(J74=L74, M74)</f>
        <v>5</v>
      </c>
      <c r="L74" s="113">
        <f>IF(J74= "NA", "NA", M74)</f>
        <v>5</v>
      </c>
      <c r="M74" s="113">
        <v>5</v>
      </c>
      <c r="N74" s="154" t="s">
        <v>233</v>
      </c>
      <c r="O74" s="119">
        <v>3</v>
      </c>
      <c r="P74" s="113">
        <f>IF(O74=Q74, R74)</f>
        <v>3</v>
      </c>
      <c r="Q74" s="113">
        <f>IF(O74= "NA", "NA", R74)</f>
        <v>3</v>
      </c>
      <c r="R74" s="113">
        <v>3</v>
      </c>
      <c r="S74" s="176" t="s">
        <v>234</v>
      </c>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row>
    <row r="75" spans="1:256" ht="22.5" customHeight="1">
      <c r="A75" s="96"/>
      <c r="B75" s="295" t="s">
        <v>309</v>
      </c>
      <c r="C75" s="295"/>
      <c r="D75" s="295"/>
      <c r="E75" s="295"/>
      <c r="F75" s="295"/>
      <c r="G75" s="295"/>
      <c r="H75" s="295"/>
      <c r="I75" s="295"/>
      <c r="J75" s="295"/>
      <c r="K75" s="295"/>
      <c r="L75" s="295"/>
      <c r="M75" s="295"/>
      <c r="N75" s="295"/>
      <c r="O75" s="295"/>
      <c r="P75" s="295"/>
      <c r="Q75" s="295"/>
      <c r="R75" s="295"/>
      <c r="S75" s="29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row>
    <row r="76" spans="1:256" ht="70.5" customHeight="1">
      <c r="A76" s="139">
        <v>60</v>
      </c>
      <c r="B76" s="109" t="s">
        <v>310</v>
      </c>
      <c r="C76" s="173" t="s">
        <v>311</v>
      </c>
      <c r="D76" s="109" t="s">
        <v>312</v>
      </c>
      <c r="E76" s="119">
        <v>1</v>
      </c>
      <c r="F76" s="113">
        <f>IF(E76=G76, H76)</f>
        <v>1</v>
      </c>
      <c r="G76" s="113">
        <f>IF(E76="NA","NA",H76)</f>
        <v>1</v>
      </c>
      <c r="H76" s="113">
        <v>1</v>
      </c>
      <c r="I76" s="109" t="s">
        <v>313</v>
      </c>
      <c r="J76" s="119">
        <v>5</v>
      </c>
      <c r="K76" s="113">
        <f>IF(J76=L76, M76)</f>
        <v>5</v>
      </c>
      <c r="L76" s="113">
        <f>IF(J76= "NA", "NA", M76)</f>
        <v>5</v>
      </c>
      <c r="M76" s="113">
        <v>5</v>
      </c>
      <c r="N76" s="109" t="s">
        <v>314</v>
      </c>
      <c r="O76" s="119">
        <v>3</v>
      </c>
      <c r="P76" s="113">
        <f>IF(O76=Q76, R76)</f>
        <v>3</v>
      </c>
      <c r="Q76" s="113">
        <f>IF(O76= "NA", "NA", R76)</f>
        <v>3</v>
      </c>
      <c r="R76" s="130">
        <v>3</v>
      </c>
      <c r="S76" s="181" t="s">
        <v>56</v>
      </c>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row>
    <row r="77" spans="1:256" s="41" customFormat="1" ht="84.75" customHeight="1">
      <c r="A77" s="141">
        <v>61</v>
      </c>
      <c r="B77" s="109" t="s">
        <v>315</v>
      </c>
      <c r="C77" s="173" t="s">
        <v>316</v>
      </c>
      <c r="D77" s="146" t="s">
        <v>166</v>
      </c>
      <c r="E77" s="119" t="s">
        <v>46</v>
      </c>
      <c r="F77" s="113" t="str">
        <f>IF(E77=G77, H77)</f>
        <v>NA</v>
      </c>
      <c r="G77" s="113" t="str">
        <f>IF(E77="NA","NA",H77)</f>
        <v>NA</v>
      </c>
      <c r="H77" s="119" t="s">
        <v>46</v>
      </c>
      <c r="I77" s="109" t="s">
        <v>317</v>
      </c>
      <c r="J77" s="119">
        <v>5</v>
      </c>
      <c r="K77" s="113">
        <f>IF(J77=L77, M77)</f>
        <v>5</v>
      </c>
      <c r="L77" s="113">
        <f>IF(J77= "NA", "NA", M77)</f>
        <v>5</v>
      </c>
      <c r="M77" s="113">
        <v>5</v>
      </c>
      <c r="N77" s="109" t="s">
        <v>318</v>
      </c>
      <c r="O77" s="119">
        <v>3</v>
      </c>
      <c r="P77" s="113">
        <f>IF(O77=Q77, R77)</f>
        <v>3</v>
      </c>
      <c r="Q77" s="113">
        <f>IF(O77= "NA", "NA", R77)</f>
        <v>3</v>
      </c>
      <c r="R77" s="130">
        <v>3</v>
      </c>
      <c r="S77" s="176" t="s">
        <v>234</v>
      </c>
    </row>
    <row r="78" spans="1:256" ht="88.5" customHeight="1">
      <c r="A78" s="139">
        <v>62</v>
      </c>
      <c r="B78" s="116" t="s">
        <v>319</v>
      </c>
      <c r="C78" s="173" t="s">
        <v>320</v>
      </c>
      <c r="D78" s="146" t="s">
        <v>166</v>
      </c>
      <c r="E78" s="119" t="s">
        <v>46</v>
      </c>
      <c r="F78" s="113" t="str">
        <f>IF(E78=G78, H78)</f>
        <v>NA</v>
      </c>
      <c r="G78" s="113" t="str">
        <f>IF(E78="NA","NA",H78)</f>
        <v>NA</v>
      </c>
      <c r="H78" s="119" t="s">
        <v>46</v>
      </c>
      <c r="I78" s="116" t="s">
        <v>321</v>
      </c>
      <c r="J78" s="119">
        <v>5</v>
      </c>
      <c r="K78" s="113">
        <f>IF(J78=L78, M78)</f>
        <v>5</v>
      </c>
      <c r="L78" s="113">
        <f>IF(J78= "NA", "NA", M78)</f>
        <v>5</v>
      </c>
      <c r="M78" s="113">
        <v>5</v>
      </c>
      <c r="N78" s="116" t="s">
        <v>322</v>
      </c>
      <c r="O78" s="119">
        <v>3</v>
      </c>
      <c r="P78" s="113">
        <f>IF(O78=Q78, R78)</f>
        <v>3</v>
      </c>
      <c r="Q78" s="113">
        <f>IF(O78= "NA", "NA", R78)</f>
        <v>3</v>
      </c>
      <c r="R78" s="130">
        <v>3</v>
      </c>
      <c r="S78" s="173" t="s">
        <v>323</v>
      </c>
    </row>
    <row r="79" spans="1:256" ht="120">
      <c r="A79" s="141">
        <v>63</v>
      </c>
      <c r="B79" s="162" t="s">
        <v>324</v>
      </c>
      <c r="C79" s="178" t="s">
        <v>325</v>
      </c>
      <c r="D79" s="146" t="s">
        <v>166</v>
      </c>
      <c r="E79" s="119" t="s">
        <v>46</v>
      </c>
      <c r="F79" s="113" t="str">
        <f>IF(E79=G79, H79)</f>
        <v>NA</v>
      </c>
      <c r="G79" s="113" t="str">
        <f>IF(E79="NA","NA",H79)</f>
        <v>NA</v>
      </c>
      <c r="H79" s="119" t="s">
        <v>46</v>
      </c>
      <c r="I79" s="163" t="s">
        <v>326</v>
      </c>
      <c r="J79" s="164">
        <v>5</v>
      </c>
      <c r="K79" s="113">
        <f>IF(J79=L79, M79)</f>
        <v>5</v>
      </c>
      <c r="L79" s="113">
        <f>IF(J79= "NA", "NA", M79)</f>
        <v>5</v>
      </c>
      <c r="M79" s="113">
        <v>5</v>
      </c>
      <c r="N79" s="162" t="s">
        <v>327</v>
      </c>
      <c r="O79" s="164">
        <v>3</v>
      </c>
      <c r="P79" s="113">
        <f>IF(O79=Q79, R79)</f>
        <v>3</v>
      </c>
      <c r="Q79" s="113">
        <f>IF(O79= "NA", "NA", R79)</f>
        <v>3</v>
      </c>
      <c r="R79" s="165">
        <v>3</v>
      </c>
      <c r="S79" s="176" t="s">
        <v>234</v>
      </c>
    </row>
    <row r="80" spans="1:256" ht="14.25" customHeight="1">
      <c r="B80" s="136"/>
      <c r="C80" s="179"/>
      <c r="D80" s="166"/>
      <c r="E80" s="180">
        <f>SUM(E12:E79)</f>
        <v>49</v>
      </c>
      <c r="F80" s="138">
        <f>SUM(F12:F79)</f>
        <v>49</v>
      </c>
      <c r="G80" s="138">
        <f>SUM(G12:G79)</f>
        <v>49</v>
      </c>
      <c r="H80" s="138">
        <f>SUM(H12:H79)</f>
        <v>49</v>
      </c>
      <c r="I80" s="167"/>
      <c r="J80" s="180">
        <f>SUM(J12:J79)</f>
        <v>300</v>
      </c>
      <c r="K80" s="138">
        <f>SUM(K12:K79)</f>
        <v>300</v>
      </c>
      <c r="L80" s="138">
        <f>SUM(L12:L79)</f>
        <v>300</v>
      </c>
      <c r="M80" s="138">
        <f>SUM(M12:M79)</f>
        <v>300</v>
      </c>
      <c r="N80" s="167"/>
      <c r="O80" s="180">
        <f>SUM(O12:O79)</f>
        <v>172</v>
      </c>
      <c r="P80" s="138">
        <f>SUM(P12:P79)</f>
        <v>172</v>
      </c>
      <c r="Q80" s="138">
        <f>SUM(Q12:Q79)</f>
        <v>172</v>
      </c>
      <c r="R80" s="138">
        <f>SUM(R12:R79)</f>
        <v>172</v>
      </c>
    </row>
    <row r="81" spans="2:3" ht="14.25" customHeight="1">
      <c r="C81" s="168"/>
    </row>
    <row r="82" spans="2:3">
      <c r="B82" s="136" t="s">
        <v>127</v>
      </c>
      <c r="C82" s="171">
        <f>RESULTADO!B25</f>
        <v>1</v>
      </c>
    </row>
  </sheetData>
  <sheetProtection selectLockedCells="1" selectUnlockedCells="1"/>
  <mergeCells count="61">
    <mergeCell ref="A1:A7"/>
    <mergeCell ref="B1:O1"/>
    <mergeCell ref="B2:O2"/>
    <mergeCell ref="B3:O3"/>
    <mergeCell ref="B4:O4"/>
    <mergeCell ref="B5:O5"/>
    <mergeCell ref="N6:S6"/>
    <mergeCell ref="B7:N7"/>
    <mergeCell ref="O7:S7"/>
    <mergeCell ref="D6:I6"/>
    <mergeCell ref="S8:S11"/>
    <mergeCell ref="A9:B11"/>
    <mergeCell ref="C9:C11"/>
    <mergeCell ref="E9:E11"/>
    <mergeCell ref="F9:F11"/>
    <mergeCell ref="G9:G11"/>
    <mergeCell ref="O9:O11"/>
    <mergeCell ref="A8:O8"/>
    <mergeCell ref="P8:P10"/>
    <mergeCell ref="Q8:Q10"/>
    <mergeCell ref="R8:R10"/>
    <mergeCell ref="H9:H11"/>
    <mergeCell ref="J9:J11"/>
    <mergeCell ref="K9:K11"/>
    <mergeCell ref="L9:L11"/>
    <mergeCell ref="M9:M11"/>
    <mergeCell ref="B27:S27"/>
    <mergeCell ref="B35:B36"/>
    <mergeCell ref="B38:B42"/>
    <mergeCell ref="C38:C42"/>
    <mergeCell ref="D38:D42"/>
    <mergeCell ref="E38:E42"/>
    <mergeCell ref="F38:F42"/>
    <mergeCell ref="G38:G42"/>
    <mergeCell ref="H38:H42"/>
    <mergeCell ref="B43:O43"/>
    <mergeCell ref="B51:B53"/>
    <mergeCell ref="B56:B57"/>
    <mergeCell ref="C56:C57"/>
    <mergeCell ref="D56:D57"/>
    <mergeCell ref="E56:E57"/>
    <mergeCell ref="F56:F57"/>
    <mergeCell ref="G56:G57"/>
    <mergeCell ref="H56:H57"/>
    <mergeCell ref="B58:S58"/>
    <mergeCell ref="B66:B68"/>
    <mergeCell ref="C66:C68"/>
    <mergeCell ref="D66:D68"/>
    <mergeCell ref="E66:E68"/>
    <mergeCell ref="F66:F68"/>
    <mergeCell ref="G66:G68"/>
    <mergeCell ref="H66:H68"/>
    <mergeCell ref="B75:S75"/>
    <mergeCell ref="B69:S69"/>
    <mergeCell ref="B73:B74"/>
    <mergeCell ref="C73:C74"/>
    <mergeCell ref="D73:D74"/>
    <mergeCell ref="E73:E74"/>
    <mergeCell ref="F73:F74"/>
    <mergeCell ref="G73:G74"/>
    <mergeCell ref="H73:H74"/>
  </mergeCells>
  <pageMargins left="0.70833333333333337" right="0.70833333333333337" top="0.74791666666666667" bottom="0.74791666666666667" header="0.51180555555555551" footer="0.31527777777777777"/>
  <pageSetup scale="38" firstPageNumber="0" fitToHeight="0" orientation="landscape" horizontalDpi="300" verticalDpi="300" r:id="rId1"/>
  <headerFooter alignWithMargins="0">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43"/>
  <sheetViews>
    <sheetView view="pageBreakPreview" topLeftCell="H1" zoomScaleNormal="90" workbookViewId="0">
      <selection activeCell="N15" sqref="N15"/>
    </sheetView>
  </sheetViews>
  <sheetFormatPr baseColWidth="10" defaultColWidth="10.85546875" defaultRowHeight="13.5"/>
  <cols>
    <col min="1" max="1" width="38.140625" style="17" customWidth="1"/>
    <col min="2" max="2" width="22.7109375" style="43" customWidth="1"/>
    <col min="3" max="3" width="59.5703125" style="3" customWidth="1"/>
    <col min="4" max="7" width="11.42578125" style="3" customWidth="1"/>
    <col min="8" max="8" width="59.5703125" style="17" customWidth="1"/>
    <col min="9" max="12" width="10.28515625" style="3" customWidth="1"/>
    <col min="13" max="13" width="52.140625" style="3" customWidth="1"/>
    <col min="14" max="17" width="13" style="3" customWidth="1"/>
    <col min="18" max="69" width="10.85546875" style="6"/>
    <col min="70" max="16384" width="10.85546875" style="3"/>
  </cols>
  <sheetData>
    <row r="1" spans="1:256" ht="16.5">
      <c r="A1" s="327" t="s">
        <v>0</v>
      </c>
      <c r="B1" s="327"/>
      <c r="C1" s="327"/>
      <c r="D1" s="327"/>
      <c r="E1" s="327"/>
      <c r="F1" s="327"/>
      <c r="G1" s="327"/>
      <c r="H1" s="327"/>
      <c r="I1" s="327"/>
      <c r="J1" s="327"/>
      <c r="K1" s="327"/>
      <c r="L1" s="327"/>
      <c r="M1" s="327"/>
      <c r="N1" s="327"/>
      <c r="O1" s="5"/>
      <c r="P1" s="5"/>
      <c r="Q1" s="5"/>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6.5">
      <c r="A2" s="327" t="s">
        <v>1</v>
      </c>
      <c r="B2" s="327"/>
      <c r="C2" s="327"/>
      <c r="D2" s="327"/>
      <c r="E2" s="327"/>
      <c r="F2" s="327"/>
      <c r="G2" s="327"/>
      <c r="H2" s="327"/>
      <c r="I2" s="327"/>
      <c r="J2" s="327"/>
      <c r="K2" s="327"/>
      <c r="L2" s="327"/>
      <c r="M2" s="327"/>
      <c r="N2" s="327"/>
      <c r="O2" s="5"/>
      <c r="P2" s="5"/>
      <c r="Q2" s="5"/>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c r="A3" s="328"/>
      <c r="B3" s="328"/>
      <c r="C3" s="328"/>
      <c r="D3" s="328"/>
      <c r="E3" s="328"/>
      <c r="F3" s="328"/>
      <c r="G3" s="328"/>
      <c r="H3" s="328"/>
      <c r="I3" s="328"/>
      <c r="J3" s="328"/>
      <c r="K3" s="328"/>
      <c r="L3" s="328"/>
      <c r="M3" s="328"/>
      <c r="N3" s="328"/>
      <c r="O3" s="7"/>
      <c r="P3" s="7"/>
      <c r="Q3" s="7"/>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c r="A4" s="328"/>
      <c r="B4" s="328"/>
      <c r="C4" s="328"/>
      <c r="D4" s="328"/>
      <c r="E4" s="328"/>
      <c r="F4" s="328"/>
      <c r="G4" s="328"/>
      <c r="H4" s="328"/>
      <c r="I4" s="328"/>
      <c r="J4" s="328"/>
      <c r="K4" s="328"/>
      <c r="L4" s="328"/>
      <c r="M4" s="328"/>
      <c r="N4" s="328"/>
      <c r="O4" s="7"/>
      <c r="P4" s="7"/>
      <c r="Q4" s="7"/>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6.5">
      <c r="A5" s="327" t="s">
        <v>2</v>
      </c>
      <c r="B5" s="327"/>
      <c r="C5" s="327"/>
      <c r="D5" s="327"/>
      <c r="E5" s="327"/>
      <c r="F5" s="327"/>
      <c r="G5" s="327"/>
      <c r="H5" s="327"/>
      <c r="I5" s="327"/>
      <c r="J5" s="327"/>
      <c r="K5" s="327"/>
      <c r="L5" s="327"/>
      <c r="M5" s="327"/>
      <c r="N5" s="327"/>
      <c r="O5" s="5"/>
      <c r="P5" s="5"/>
      <c r="Q5" s="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36" customHeight="1">
      <c r="A6" s="326" t="s">
        <v>328</v>
      </c>
      <c r="B6" s="326"/>
      <c r="C6" s="326"/>
      <c r="D6" s="326"/>
      <c r="E6" s="326"/>
      <c r="F6" s="326"/>
      <c r="G6" s="326"/>
      <c r="H6" s="326"/>
      <c r="I6" s="326"/>
      <c r="J6" s="326"/>
      <c r="K6" s="326"/>
      <c r="L6" s="326"/>
      <c r="M6" s="326"/>
      <c r="N6" s="44" t="s">
        <v>329</v>
      </c>
      <c r="O6" s="9"/>
      <c r="P6" s="9"/>
      <c r="Q6" s="9"/>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3.25" customHeight="1">
      <c r="A7" s="323" t="s">
        <v>330</v>
      </c>
      <c r="B7" s="323"/>
      <c r="C7" s="323"/>
      <c r="D7" s="323"/>
      <c r="E7" s="323"/>
      <c r="F7" s="323"/>
      <c r="G7" s="323"/>
      <c r="H7" s="323"/>
      <c r="I7" s="323"/>
      <c r="J7" s="323"/>
      <c r="K7" s="323"/>
      <c r="L7" s="323"/>
      <c r="M7" s="323"/>
      <c r="N7" s="323"/>
      <c r="O7" s="10"/>
      <c r="P7" s="10"/>
      <c r="Q7" s="10"/>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4.25" customHeight="1">
      <c r="A8" s="324" t="s">
        <v>41</v>
      </c>
      <c r="B8" s="324" t="s">
        <v>331</v>
      </c>
      <c r="C8" s="25" t="s">
        <v>43</v>
      </c>
      <c r="D8" s="324" t="s">
        <v>44</v>
      </c>
      <c r="E8" s="321" t="s">
        <v>45</v>
      </c>
      <c r="F8" s="321" t="s">
        <v>46</v>
      </c>
      <c r="G8" s="321" t="s">
        <v>47</v>
      </c>
      <c r="H8" s="25" t="s">
        <v>48</v>
      </c>
      <c r="I8" s="325" t="s">
        <v>44</v>
      </c>
      <c r="J8" s="321" t="s">
        <v>45</v>
      </c>
      <c r="K8" s="321" t="s">
        <v>46</v>
      </c>
      <c r="L8" s="321" t="s">
        <v>47</v>
      </c>
      <c r="M8" s="25" t="s">
        <v>49</v>
      </c>
      <c r="N8" s="324" t="s">
        <v>44</v>
      </c>
      <c r="O8" s="321" t="s">
        <v>45</v>
      </c>
      <c r="P8" s="321" t="s">
        <v>46</v>
      </c>
      <c r="Q8" s="321" t="s">
        <v>47</v>
      </c>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s="324"/>
      <c r="B9" s="324"/>
      <c r="C9" s="45" t="s">
        <v>50</v>
      </c>
      <c r="D9" s="324"/>
      <c r="E9" s="321"/>
      <c r="F9" s="321"/>
      <c r="G9" s="321"/>
      <c r="H9" s="45" t="s">
        <v>50</v>
      </c>
      <c r="I9" s="325"/>
      <c r="J9" s="321"/>
      <c r="K9" s="321"/>
      <c r="L9" s="321"/>
      <c r="M9" s="45" t="s">
        <v>51</v>
      </c>
      <c r="N9" s="324"/>
      <c r="O9" s="321"/>
      <c r="P9" s="321"/>
      <c r="Q9" s="321"/>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4.25" customHeight="1">
      <c r="A10" s="324"/>
      <c r="B10" s="324"/>
      <c r="C10" s="45" t="s">
        <v>332</v>
      </c>
      <c r="D10" s="324"/>
      <c r="E10" s="321"/>
      <c r="F10" s="321"/>
      <c r="G10" s="321"/>
      <c r="H10" s="45" t="s">
        <v>332</v>
      </c>
      <c r="I10" s="325"/>
      <c r="J10" s="321"/>
      <c r="K10" s="321"/>
      <c r="L10" s="321"/>
      <c r="M10" s="45" t="s">
        <v>333</v>
      </c>
      <c r="N10" s="324"/>
      <c r="O10" s="321"/>
      <c r="P10" s="321"/>
      <c r="Q10" s="321"/>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97.5" customHeight="1">
      <c r="A11" s="15" t="s">
        <v>334</v>
      </c>
      <c r="B11" s="322" t="s">
        <v>335</v>
      </c>
      <c r="C11" s="15" t="s">
        <v>336</v>
      </c>
      <c r="D11" s="47">
        <v>1</v>
      </c>
      <c r="E11" s="14">
        <f t="shared" ref="E11:E37" si="0">IF(D11=F11,G11)</f>
        <v>1</v>
      </c>
      <c r="F11" s="14">
        <f t="shared" ref="F11:F37" si="1">IF(D11="NA","NA",G11)</f>
        <v>1</v>
      </c>
      <c r="G11" s="14">
        <v>1</v>
      </c>
      <c r="H11" s="37" t="s">
        <v>337</v>
      </c>
      <c r="I11" s="47">
        <v>1</v>
      </c>
      <c r="J11" s="14">
        <f t="shared" ref="J11:J37" si="2">IF(I11=K11,L11)</f>
        <v>1</v>
      </c>
      <c r="K11" s="14">
        <f t="shared" ref="K11:K37" si="3">IF(I11="NA","NA",L11)</f>
        <v>1</v>
      </c>
      <c r="L11" s="14">
        <v>1</v>
      </c>
      <c r="M11" s="48" t="s">
        <v>338</v>
      </c>
      <c r="N11" s="49">
        <v>1</v>
      </c>
      <c r="O11" s="14">
        <f t="shared" ref="O11:O37" si="4">IF(N11=P11,Q11)</f>
        <v>1</v>
      </c>
      <c r="P11" s="14">
        <f t="shared" ref="P11:P37" si="5">IF(N11="NA","NA",Q11)</f>
        <v>1</v>
      </c>
      <c r="Q11" s="14">
        <v>1</v>
      </c>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41" customFormat="1" ht="148.5" customHeight="1">
      <c r="A12" s="15" t="s">
        <v>339</v>
      </c>
      <c r="B12" s="322"/>
      <c r="C12" s="15" t="s">
        <v>340</v>
      </c>
      <c r="D12" s="47">
        <v>1</v>
      </c>
      <c r="E12" s="14">
        <f t="shared" si="0"/>
        <v>1</v>
      </c>
      <c r="F12" s="14">
        <f t="shared" si="1"/>
        <v>1</v>
      </c>
      <c r="G12" s="14">
        <v>1</v>
      </c>
      <c r="H12" s="15" t="s">
        <v>341</v>
      </c>
      <c r="I12" s="47">
        <v>1</v>
      </c>
      <c r="J12" s="14">
        <f t="shared" si="2"/>
        <v>1</v>
      </c>
      <c r="K12" s="14">
        <f t="shared" si="3"/>
        <v>1</v>
      </c>
      <c r="L12" s="14">
        <v>1</v>
      </c>
      <c r="M12" s="50" t="s">
        <v>271</v>
      </c>
      <c r="N12" s="49">
        <v>1</v>
      </c>
      <c r="O12" s="14">
        <f t="shared" si="4"/>
        <v>1</v>
      </c>
      <c r="P12" s="14">
        <f t="shared" si="5"/>
        <v>1</v>
      </c>
      <c r="Q12" s="14">
        <v>1</v>
      </c>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row>
    <row r="13" spans="1:256" s="41" customFormat="1" ht="92.25" customHeight="1">
      <c r="A13" s="15"/>
      <c r="B13" s="322"/>
      <c r="C13" s="15" t="s">
        <v>342</v>
      </c>
      <c r="D13" s="47">
        <v>1</v>
      </c>
      <c r="E13" s="14">
        <f t="shared" si="0"/>
        <v>1</v>
      </c>
      <c r="F13" s="14">
        <f t="shared" si="1"/>
        <v>1</v>
      </c>
      <c r="G13" s="14">
        <v>1</v>
      </c>
      <c r="H13" s="15" t="s">
        <v>343</v>
      </c>
      <c r="I13" s="47">
        <v>1</v>
      </c>
      <c r="J13" s="14">
        <f t="shared" si="2"/>
        <v>1</v>
      </c>
      <c r="K13" s="14">
        <f t="shared" si="3"/>
        <v>1</v>
      </c>
      <c r="L13" s="14">
        <v>1</v>
      </c>
      <c r="M13" s="50" t="s">
        <v>271</v>
      </c>
      <c r="N13" s="49">
        <v>1</v>
      </c>
      <c r="O13" s="14">
        <f t="shared" si="4"/>
        <v>1</v>
      </c>
      <c r="P13" s="14">
        <f t="shared" si="5"/>
        <v>1</v>
      </c>
      <c r="Q13" s="14">
        <v>1</v>
      </c>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row>
    <row r="14" spans="1:256" s="41" customFormat="1" ht="111.75" customHeight="1">
      <c r="A14" s="15" t="s">
        <v>344</v>
      </c>
      <c r="B14" s="322"/>
      <c r="C14" s="15" t="s">
        <v>345</v>
      </c>
      <c r="D14" s="47">
        <v>1</v>
      </c>
      <c r="E14" s="14">
        <f t="shared" si="0"/>
        <v>1</v>
      </c>
      <c r="F14" s="14">
        <f t="shared" si="1"/>
        <v>1</v>
      </c>
      <c r="G14" s="14">
        <v>1</v>
      </c>
      <c r="H14" s="15" t="s">
        <v>346</v>
      </c>
      <c r="I14" s="47">
        <v>1</v>
      </c>
      <c r="J14" s="14">
        <f t="shared" si="2"/>
        <v>1</v>
      </c>
      <c r="K14" s="14">
        <f t="shared" si="3"/>
        <v>1</v>
      </c>
      <c r="L14" s="14">
        <v>1</v>
      </c>
      <c r="M14" s="50" t="s">
        <v>271</v>
      </c>
      <c r="N14" s="49">
        <v>1</v>
      </c>
      <c r="O14" s="14">
        <f t="shared" si="4"/>
        <v>1</v>
      </c>
      <c r="P14" s="14">
        <f t="shared" si="5"/>
        <v>1</v>
      </c>
      <c r="Q14" s="14">
        <v>1</v>
      </c>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row>
    <row r="15" spans="1:256" s="41" customFormat="1" ht="60" customHeight="1">
      <c r="A15" s="15" t="s">
        <v>347</v>
      </c>
      <c r="B15" s="322"/>
      <c r="C15" s="15" t="s">
        <v>348</v>
      </c>
      <c r="D15" s="47">
        <v>1</v>
      </c>
      <c r="E15" s="14">
        <f t="shared" si="0"/>
        <v>1</v>
      </c>
      <c r="F15" s="14">
        <f t="shared" si="1"/>
        <v>1</v>
      </c>
      <c r="G15" s="14">
        <v>1</v>
      </c>
      <c r="H15" s="15" t="s">
        <v>349</v>
      </c>
      <c r="I15" s="47">
        <v>1</v>
      </c>
      <c r="J15" s="14">
        <f t="shared" si="2"/>
        <v>1</v>
      </c>
      <c r="K15" s="14">
        <f t="shared" si="3"/>
        <v>1</v>
      </c>
      <c r="L15" s="14">
        <v>1</v>
      </c>
      <c r="M15" s="50" t="s">
        <v>271</v>
      </c>
      <c r="N15" s="49">
        <v>1</v>
      </c>
      <c r="O15" s="14">
        <f t="shared" si="4"/>
        <v>1</v>
      </c>
      <c r="P15" s="14">
        <f t="shared" si="5"/>
        <v>1</v>
      </c>
      <c r="Q15" s="14">
        <v>1</v>
      </c>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row>
    <row r="16" spans="1:256" s="41" customFormat="1" ht="90" customHeight="1">
      <c r="A16" s="15" t="s">
        <v>350</v>
      </c>
      <c r="B16" s="322"/>
      <c r="C16" s="15" t="s">
        <v>345</v>
      </c>
      <c r="D16" s="47">
        <v>1</v>
      </c>
      <c r="E16" s="14">
        <f t="shared" si="0"/>
        <v>1</v>
      </c>
      <c r="F16" s="14">
        <f t="shared" si="1"/>
        <v>1</v>
      </c>
      <c r="G16" s="14">
        <v>1</v>
      </c>
      <c r="H16" s="15" t="s">
        <v>351</v>
      </c>
      <c r="I16" s="47">
        <v>1</v>
      </c>
      <c r="J16" s="14">
        <f t="shared" si="2"/>
        <v>1</v>
      </c>
      <c r="K16" s="14">
        <f t="shared" si="3"/>
        <v>1</v>
      </c>
      <c r="L16" s="14">
        <v>1</v>
      </c>
      <c r="M16" s="50" t="s">
        <v>271</v>
      </c>
      <c r="N16" s="49">
        <v>1</v>
      </c>
      <c r="O16" s="14">
        <f t="shared" si="4"/>
        <v>1</v>
      </c>
      <c r="P16" s="14">
        <f t="shared" si="5"/>
        <v>1</v>
      </c>
      <c r="Q16" s="14">
        <v>1</v>
      </c>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row>
    <row r="17" spans="1:256" s="41" customFormat="1" ht="88.5" customHeight="1">
      <c r="A17" s="15" t="s">
        <v>352</v>
      </c>
      <c r="B17" s="322"/>
      <c r="C17" s="15" t="s">
        <v>353</v>
      </c>
      <c r="D17" s="47">
        <v>1</v>
      </c>
      <c r="E17" s="14">
        <f t="shared" si="0"/>
        <v>1</v>
      </c>
      <c r="F17" s="14">
        <f t="shared" si="1"/>
        <v>1</v>
      </c>
      <c r="G17" s="14">
        <v>1</v>
      </c>
      <c r="H17" s="15" t="s">
        <v>354</v>
      </c>
      <c r="I17" s="47">
        <v>1</v>
      </c>
      <c r="J17" s="14">
        <f t="shared" si="2"/>
        <v>1</v>
      </c>
      <c r="K17" s="14">
        <f t="shared" si="3"/>
        <v>1</v>
      </c>
      <c r="L17" s="14">
        <v>1</v>
      </c>
      <c r="M17" s="50" t="s">
        <v>166</v>
      </c>
      <c r="N17" s="49">
        <v>1</v>
      </c>
      <c r="O17" s="14">
        <f t="shared" si="4"/>
        <v>1</v>
      </c>
      <c r="P17" s="14">
        <f t="shared" si="5"/>
        <v>1</v>
      </c>
      <c r="Q17" s="14">
        <v>1</v>
      </c>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row>
    <row r="18" spans="1:256" s="41" customFormat="1" ht="54.75" customHeight="1">
      <c r="A18" s="15" t="s">
        <v>355</v>
      </c>
      <c r="B18" s="322"/>
      <c r="C18" s="15" t="s">
        <v>356</v>
      </c>
      <c r="D18" s="47">
        <v>1</v>
      </c>
      <c r="E18" s="14">
        <f t="shared" si="0"/>
        <v>1</v>
      </c>
      <c r="F18" s="14">
        <f t="shared" si="1"/>
        <v>1</v>
      </c>
      <c r="G18" s="14">
        <v>1</v>
      </c>
      <c r="H18" s="15" t="s">
        <v>357</v>
      </c>
      <c r="I18" s="47">
        <v>1</v>
      </c>
      <c r="J18" s="14">
        <f t="shared" si="2"/>
        <v>1</v>
      </c>
      <c r="K18" s="14">
        <f t="shared" si="3"/>
        <v>1</v>
      </c>
      <c r="L18" s="14">
        <v>1</v>
      </c>
      <c r="M18" s="50" t="s">
        <v>166</v>
      </c>
      <c r="N18" s="49">
        <v>1</v>
      </c>
      <c r="O18" s="14">
        <f t="shared" si="4"/>
        <v>1</v>
      </c>
      <c r="P18" s="14">
        <f t="shared" si="5"/>
        <v>1</v>
      </c>
      <c r="Q18" s="14">
        <v>1</v>
      </c>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row>
    <row r="19" spans="1:256" s="41" customFormat="1" ht="80.25" customHeight="1">
      <c r="A19" s="15" t="s">
        <v>358</v>
      </c>
      <c r="B19" s="322"/>
      <c r="C19" s="15" t="s">
        <v>359</v>
      </c>
      <c r="D19" s="47">
        <v>1</v>
      </c>
      <c r="E19" s="14">
        <f t="shared" si="0"/>
        <v>1</v>
      </c>
      <c r="F19" s="14">
        <f t="shared" si="1"/>
        <v>1</v>
      </c>
      <c r="G19" s="14">
        <v>1</v>
      </c>
      <c r="H19" s="15" t="s">
        <v>360</v>
      </c>
      <c r="I19" s="47">
        <v>1</v>
      </c>
      <c r="J19" s="14">
        <f t="shared" si="2"/>
        <v>1</v>
      </c>
      <c r="K19" s="14">
        <f t="shared" si="3"/>
        <v>1</v>
      </c>
      <c r="L19" s="14">
        <v>1</v>
      </c>
      <c r="M19" s="50" t="s">
        <v>361</v>
      </c>
      <c r="N19" s="49">
        <v>1</v>
      </c>
      <c r="O19" s="14">
        <f t="shared" si="4"/>
        <v>1</v>
      </c>
      <c r="P19" s="14">
        <f t="shared" si="5"/>
        <v>1</v>
      </c>
      <c r="Q19" s="14">
        <v>1</v>
      </c>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row>
    <row r="20" spans="1:256" s="41" customFormat="1" ht="72" customHeight="1">
      <c r="A20" s="15" t="s">
        <v>362</v>
      </c>
      <c r="B20" s="322"/>
      <c r="C20" s="15" t="s">
        <v>363</v>
      </c>
      <c r="D20" s="47">
        <v>1</v>
      </c>
      <c r="E20" s="14">
        <f t="shared" si="0"/>
        <v>1</v>
      </c>
      <c r="F20" s="14">
        <f t="shared" si="1"/>
        <v>1</v>
      </c>
      <c r="G20" s="14">
        <v>1</v>
      </c>
      <c r="H20" s="15" t="s">
        <v>364</v>
      </c>
      <c r="I20" s="47">
        <v>1</v>
      </c>
      <c r="J20" s="14">
        <f t="shared" si="2"/>
        <v>1</v>
      </c>
      <c r="K20" s="14">
        <f t="shared" si="3"/>
        <v>1</v>
      </c>
      <c r="L20" s="14">
        <v>1</v>
      </c>
      <c r="M20" s="50" t="s">
        <v>166</v>
      </c>
      <c r="N20" s="49">
        <v>1</v>
      </c>
      <c r="O20" s="14">
        <f t="shared" si="4"/>
        <v>1</v>
      </c>
      <c r="P20" s="14">
        <f t="shared" si="5"/>
        <v>1</v>
      </c>
      <c r="Q20" s="14">
        <v>1</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row>
    <row r="21" spans="1:256" s="41" customFormat="1" ht="86.25" customHeight="1">
      <c r="A21" s="15" t="s">
        <v>365</v>
      </c>
      <c r="B21" s="322"/>
      <c r="C21" s="15" t="s">
        <v>366</v>
      </c>
      <c r="D21" s="47">
        <v>1</v>
      </c>
      <c r="E21" s="14">
        <f t="shared" si="0"/>
        <v>1</v>
      </c>
      <c r="F21" s="14">
        <f t="shared" si="1"/>
        <v>1</v>
      </c>
      <c r="G21" s="14">
        <v>1</v>
      </c>
      <c r="H21" s="15" t="s">
        <v>367</v>
      </c>
      <c r="I21" s="47">
        <v>1</v>
      </c>
      <c r="J21" s="14">
        <f t="shared" si="2"/>
        <v>1</v>
      </c>
      <c r="K21" s="14">
        <f t="shared" si="3"/>
        <v>1</v>
      </c>
      <c r="L21" s="14">
        <v>1</v>
      </c>
      <c r="M21" s="50" t="s">
        <v>166</v>
      </c>
      <c r="N21" s="49">
        <v>1</v>
      </c>
      <c r="O21" s="14">
        <f t="shared" si="4"/>
        <v>1</v>
      </c>
      <c r="P21" s="14">
        <f t="shared" si="5"/>
        <v>1</v>
      </c>
      <c r="Q21" s="14">
        <v>1</v>
      </c>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row>
    <row r="22" spans="1:256" s="41" customFormat="1" ht="75" customHeight="1">
      <c r="A22" s="15" t="s">
        <v>368</v>
      </c>
      <c r="B22" s="322"/>
      <c r="C22" s="15" t="s">
        <v>363</v>
      </c>
      <c r="D22" s="47">
        <v>1</v>
      </c>
      <c r="E22" s="14">
        <f t="shared" si="0"/>
        <v>1</v>
      </c>
      <c r="F22" s="14">
        <f t="shared" si="1"/>
        <v>1</v>
      </c>
      <c r="G22" s="14">
        <v>1</v>
      </c>
      <c r="H22" s="15" t="s">
        <v>369</v>
      </c>
      <c r="I22" s="47">
        <v>1</v>
      </c>
      <c r="J22" s="14">
        <f t="shared" si="2"/>
        <v>1</v>
      </c>
      <c r="K22" s="14">
        <f t="shared" si="3"/>
        <v>1</v>
      </c>
      <c r="L22" s="14">
        <v>1</v>
      </c>
      <c r="M22" s="50" t="s">
        <v>166</v>
      </c>
      <c r="N22" s="49">
        <v>1</v>
      </c>
      <c r="O22" s="14">
        <f t="shared" si="4"/>
        <v>1</v>
      </c>
      <c r="P22" s="14">
        <f t="shared" si="5"/>
        <v>1</v>
      </c>
      <c r="Q22" s="14">
        <v>1</v>
      </c>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row>
    <row r="23" spans="1:256" s="41" customFormat="1" ht="111" customHeight="1">
      <c r="A23" s="15" t="s">
        <v>370</v>
      </c>
      <c r="B23" s="322"/>
      <c r="C23" s="15" t="s">
        <v>371</v>
      </c>
      <c r="D23" s="47">
        <v>1</v>
      </c>
      <c r="E23" s="14">
        <f t="shared" si="0"/>
        <v>1</v>
      </c>
      <c r="F23" s="14">
        <f t="shared" si="1"/>
        <v>1</v>
      </c>
      <c r="G23" s="14">
        <v>1</v>
      </c>
      <c r="H23" s="15" t="s">
        <v>372</v>
      </c>
      <c r="I23" s="47">
        <v>1</v>
      </c>
      <c r="J23" s="14">
        <f t="shared" si="2"/>
        <v>1</v>
      </c>
      <c r="K23" s="14">
        <f t="shared" si="3"/>
        <v>1</v>
      </c>
      <c r="L23" s="14">
        <v>1</v>
      </c>
      <c r="M23" s="50" t="s">
        <v>166</v>
      </c>
      <c r="N23" s="49">
        <v>1</v>
      </c>
      <c r="O23" s="14">
        <f t="shared" si="4"/>
        <v>1</v>
      </c>
      <c r="P23" s="14">
        <f t="shared" si="5"/>
        <v>1</v>
      </c>
      <c r="Q23" s="14">
        <v>1</v>
      </c>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row>
    <row r="24" spans="1:256" s="41" customFormat="1" ht="93.75" customHeight="1">
      <c r="A24" s="15" t="s">
        <v>373</v>
      </c>
      <c r="B24" s="322"/>
      <c r="C24" s="15" t="s">
        <v>374</v>
      </c>
      <c r="D24" s="47">
        <v>1</v>
      </c>
      <c r="E24" s="14">
        <f t="shared" si="0"/>
        <v>1</v>
      </c>
      <c r="F24" s="14">
        <f t="shared" si="1"/>
        <v>1</v>
      </c>
      <c r="G24" s="14">
        <v>1</v>
      </c>
      <c r="H24" s="15" t="s">
        <v>375</v>
      </c>
      <c r="I24" s="47">
        <v>1</v>
      </c>
      <c r="J24" s="14">
        <f t="shared" si="2"/>
        <v>1</v>
      </c>
      <c r="K24" s="14">
        <f t="shared" si="3"/>
        <v>1</v>
      </c>
      <c r="L24" s="14">
        <v>1</v>
      </c>
      <c r="M24" s="50" t="s">
        <v>166</v>
      </c>
      <c r="N24" s="49">
        <v>1</v>
      </c>
      <c r="O24" s="14">
        <f t="shared" si="4"/>
        <v>1</v>
      </c>
      <c r="P24" s="14">
        <f t="shared" si="5"/>
        <v>1</v>
      </c>
      <c r="Q24" s="14">
        <v>1</v>
      </c>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row>
    <row r="25" spans="1:256" s="41" customFormat="1" ht="93.75" customHeight="1">
      <c r="A25" s="15" t="s">
        <v>376</v>
      </c>
      <c r="B25" s="322"/>
      <c r="C25" s="15" t="s">
        <v>377</v>
      </c>
      <c r="D25" s="47">
        <v>1</v>
      </c>
      <c r="E25" s="14">
        <f t="shared" si="0"/>
        <v>1</v>
      </c>
      <c r="F25" s="14">
        <f t="shared" si="1"/>
        <v>1</v>
      </c>
      <c r="G25" s="14">
        <v>1</v>
      </c>
      <c r="H25" s="15" t="s">
        <v>378</v>
      </c>
      <c r="I25" s="47">
        <v>1</v>
      </c>
      <c r="J25" s="14">
        <f t="shared" si="2"/>
        <v>1</v>
      </c>
      <c r="K25" s="14">
        <f t="shared" si="3"/>
        <v>1</v>
      </c>
      <c r="L25" s="14">
        <v>1</v>
      </c>
      <c r="M25" s="50" t="s">
        <v>166</v>
      </c>
      <c r="N25" s="49">
        <v>1</v>
      </c>
      <c r="O25" s="14">
        <f t="shared" si="4"/>
        <v>1</v>
      </c>
      <c r="P25" s="14">
        <f t="shared" si="5"/>
        <v>1</v>
      </c>
      <c r="Q25" s="14">
        <v>1</v>
      </c>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row>
    <row r="26" spans="1:256" s="41" customFormat="1" ht="127.5" customHeight="1">
      <c r="A26" s="15" t="s">
        <v>379</v>
      </c>
      <c r="B26" s="52" t="s">
        <v>380</v>
      </c>
      <c r="C26" s="15" t="s">
        <v>381</v>
      </c>
      <c r="D26" s="47">
        <v>1</v>
      </c>
      <c r="E26" s="14">
        <f t="shared" si="0"/>
        <v>1</v>
      </c>
      <c r="F26" s="14">
        <f t="shared" si="1"/>
        <v>1</v>
      </c>
      <c r="G26" s="14">
        <v>1</v>
      </c>
      <c r="H26" s="15" t="s">
        <v>382</v>
      </c>
      <c r="I26" s="47">
        <v>1</v>
      </c>
      <c r="J26" s="14">
        <f t="shared" si="2"/>
        <v>1</v>
      </c>
      <c r="K26" s="14">
        <f t="shared" si="3"/>
        <v>1</v>
      </c>
      <c r="L26" s="14">
        <v>1</v>
      </c>
      <c r="M26" s="50" t="s">
        <v>166</v>
      </c>
      <c r="N26" s="49">
        <v>1</v>
      </c>
      <c r="O26" s="14">
        <f t="shared" si="4"/>
        <v>1</v>
      </c>
      <c r="P26" s="14">
        <f t="shared" si="5"/>
        <v>1</v>
      </c>
      <c r="Q26" s="14">
        <v>1</v>
      </c>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row>
    <row r="27" spans="1:256" ht="140.25" customHeight="1">
      <c r="A27" s="15" t="s">
        <v>383</v>
      </c>
      <c r="B27" s="53"/>
      <c r="C27" s="15" t="s">
        <v>384</v>
      </c>
      <c r="D27" s="47">
        <v>1</v>
      </c>
      <c r="E27" s="14">
        <f t="shared" si="0"/>
        <v>1</v>
      </c>
      <c r="F27" s="14">
        <f t="shared" si="1"/>
        <v>1</v>
      </c>
      <c r="G27" s="14">
        <v>1</v>
      </c>
      <c r="H27" s="15" t="s">
        <v>385</v>
      </c>
      <c r="I27" s="47">
        <v>1</v>
      </c>
      <c r="J27" s="14">
        <f t="shared" si="2"/>
        <v>1</v>
      </c>
      <c r="K27" s="14">
        <f t="shared" si="3"/>
        <v>1</v>
      </c>
      <c r="L27" s="14">
        <v>1</v>
      </c>
      <c r="M27" s="50" t="s">
        <v>386</v>
      </c>
      <c r="N27" s="49">
        <v>1</v>
      </c>
      <c r="O27" s="14">
        <f t="shared" si="4"/>
        <v>1</v>
      </c>
      <c r="P27" s="14">
        <f t="shared" si="5"/>
        <v>1</v>
      </c>
      <c r="Q27" s="14">
        <v>1</v>
      </c>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67.5">
      <c r="A28" s="15" t="s">
        <v>387</v>
      </c>
      <c r="B28" s="46" t="s">
        <v>388</v>
      </c>
      <c r="C28" s="15" t="s">
        <v>389</v>
      </c>
      <c r="D28" s="47">
        <v>1</v>
      </c>
      <c r="E28" s="14">
        <f t="shared" si="0"/>
        <v>1</v>
      </c>
      <c r="F28" s="14">
        <f t="shared" si="1"/>
        <v>1</v>
      </c>
      <c r="G28" s="14">
        <v>1</v>
      </c>
      <c r="H28" s="15" t="s">
        <v>390</v>
      </c>
      <c r="I28" s="47">
        <v>1</v>
      </c>
      <c r="J28" s="14">
        <f t="shared" si="2"/>
        <v>1</v>
      </c>
      <c r="K28" s="14">
        <f t="shared" si="3"/>
        <v>1</v>
      </c>
      <c r="L28" s="14">
        <v>1</v>
      </c>
      <c r="M28" s="50" t="s">
        <v>391</v>
      </c>
      <c r="N28" s="49">
        <v>1</v>
      </c>
      <c r="O28" s="14">
        <f t="shared" si="4"/>
        <v>1</v>
      </c>
      <c r="P28" s="14">
        <f t="shared" si="5"/>
        <v>1</v>
      </c>
      <c r="Q28" s="14">
        <v>1</v>
      </c>
      <c r="R28" s="51"/>
      <c r="S28" s="51"/>
      <c r="T28" s="51"/>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41" customFormat="1" ht="202.5">
      <c r="A29" s="15" t="s">
        <v>392</v>
      </c>
      <c r="B29" s="46" t="s">
        <v>393</v>
      </c>
      <c r="C29" s="15" t="s">
        <v>394</v>
      </c>
      <c r="D29" s="47">
        <v>1</v>
      </c>
      <c r="E29" s="14">
        <f t="shared" si="0"/>
        <v>1</v>
      </c>
      <c r="F29" s="14">
        <f t="shared" si="1"/>
        <v>1</v>
      </c>
      <c r="G29" s="14">
        <v>1</v>
      </c>
      <c r="H29" s="15" t="s">
        <v>395</v>
      </c>
      <c r="I29" s="47">
        <v>1</v>
      </c>
      <c r="J29" s="14">
        <f t="shared" si="2"/>
        <v>1</v>
      </c>
      <c r="K29" s="14">
        <f t="shared" si="3"/>
        <v>1</v>
      </c>
      <c r="L29" s="14">
        <v>1</v>
      </c>
      <c r="M29" s="50" t="s">
        <v>166</v>
      </c>
      <c r="N29" s="49">
        <v>1</v>
      </c>
      <c r="O29" s="14">
        <f t="shared" si="4"/>
        <v>1</v>
      </c>
      <c r="P29" s="14">
        <f t="shared" si="5"/>
        <v>1</v>
      </c>
      <c r="Q29" s="14">
        <v>1</v>
      </c>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row>
    <row r="30" spans="1:256" ht="115.5" customHeight="1">
      <c r="A30" s="15" t="s">
        <v>396</v>
      </c>
      <c r="B30" s="54" t="s">
        <v>397</v>
      </c>
      <c r="C30" s="15" t="s">
        <v>398</v>
      </c>
      <c r="D30" s="47">
        <v>1</v>
      </c>
      <c r="E30" s="14">
        <f t="shared" si="0"/>
        <v>1</v>
      </c>
      <c r="F30" s="14">
        <f t="shared" si="1"/>
        <v>1</v>
      </c>
      <c r="G30" s="14">
        <v>1</v>
      </c>
      <c r="H30" s="15" t="s">
        <v>399</v>
      </c>
      <c r="I30" s="47">
        <v>1</v>
      </c>
      <c r="J30" s="14">
        <f t="shared" si="2"/>
        <v>1</v>
      </c>
      <c r="K30" s="14">
        <f t="shared" si="3"/>
        <v>1</v>
      </c>
      <c r="L30" s="14">
        <v>1</v>
      </c>
      <c r="M30" s="55" t="s">
        <v>400</v>
      </c>
      <c r="N30" s="49">
        <v>1</v>
      </c>
      <c r="O30" s="14">
        <f t="shared" si="4"/>
        <v>1</v>
      </c>
      <c r="P30" s="14">
        <f t="shared" si="5"/>
        <v>1</v>
      </c>
      <c r="Q30" s="14">
        <v>1</v>
      </c>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69" customHeight="1">
      <c r="A31" s="15" t="s">
        <v>401</v>
      </c>
      <c r="B31" s="54" t="s">
        <v>402</v>
      </c>
      <c r="C31" s="15" t="s">
        <v>403</v>
      </c>
      <c r="D31" s="47">
        <v>1</v>
      </c>
      <c r="E31" s="14">
        <f t="shared" si="0"/>
        <v>1</v>
      </c>
      <c r="F31" s="14">
        <f t="shared" si="1"/>
        <v>1</v>
      </c>
      <c r="G31" s="14">
        <v>1</v>
      </c>
      <c r="H31" s="15" t="s">
        <v>404</v>
      </c>
      <c r="I31" s="47">
        <v>1</v>
      </c>
      <c r="J31" s="14">
        <f t="shared" si="2"/>
        <v>1</v>
      </c>
      <c r="K31" s="14">
        <f t="shared" si="3"/>
        <v>1</v>
      </c>
      <c r="L31" s="14">
        <v>1</v>
      </c>
      <c r="M31" s="55" t="s">
        <v>405</v>
      </c>
      <c r="N31" s="49">
        <v>1</v>
      </c>
      <c r="O31" s="14">
        <f t="shared" si="4"/>
        <v>1</v>
      </c>
      <c r="P31" s="14">
        <f t="shared" si="5"/>
        <v>1</v>
      </c>
      <c r="Q31" s="14">
        <v>1</v>
      </c>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6" customFormat="1" ht="78.75" customHeight="1">
      <c r="A32" s="15" t="s">
        <v>406</v>
      </c>
      <c r="B32" s="54" t="s">
        <v>196</v>
      </c>
      <c r="C32" s="15" t="s">
        <v>407</v>
      </c>
      <c r="D32" s="47">
        <v>1</v>
      </c>
      <c r="E32" s="14">
        <f t="shared" si="0"/>
        <v>1</v>
      </c>
      <c r="F32" s="14">
        <f t="shared" si="1"/>
        <v>1</v>
      </c>
      <c r="G32" s="14">
        <v>1</v>
      </c>
      <c r="H32" s="15" t="s">
        <v>408</v>
      </c>
      <c r="I32" s="47">
        <v>1</v>
      </c>
      <c r="J32" s="14">
        <f t="shared" si="2"/>
        <v>1</v>
      </c>
      <c r="K32" s="14">
        <f t="shared" si="3"/>
        <v>1</v>
      </c>
      <c r="L32" s="14">
        <v>1</v>
      </c>
      <c r="M32" s="15" t="s">
        <v>409</v>
      </c>
      <c r="N32" s="49">
        <v>1</v>
      </c>
      <c r="O32" s="14">
        <f t="shared" si="4"/>
        <v>1</v>
      </c>
      <c r="P32" s="14">
        <f t="shared" si="5"/>
        <v>1</v>
      </c>
      <c r="Q32" s="14">
        <v>1</v>
      </c>
    </row>
    <row r="33" spans="1:256" s="56" customFormat="1" ht="96.75" customHeight="1">
      <c r="A33" s="15" t="s">
        <v>82</v>
      </c>
      <c r="B33" s="54" t="s">
        <v>83</v>
      </c>
      <c r="C33" s="15" t="s">
        <v>410</v>
      </c>
      <c r="D33" s="47">
        <v>1</v>
      </c>
      <c r="E33" s="14">
        <f t="shared" si="0"/>
        <v>1</v>
      </c>
      <c r="F33" s="14">
        <f t="shared" si="1"/>
        <v>1</v>
      </c>
      <c r="G33" s="14">
        <v>1</v>
      </c>
      <c r="H33" s="15" t="s">
        <v>411</v>
      </c>
      <c r="I33" s="47">
        <v>1</v>
      </c>
      <c r="J33" s="14">
        <f t="shared" si="2"/>
        <v>1</v>
      </c>
      <c r="K33" s="14">
        <f t="shared" si="3"/>
        <v>1</v>
      </c>
      <c r="L33" s="14">
        <v>1</v>
      </c>
      <c r="M33" s="18" t="s">
        <v>412</v>
      </c>
      <c r="N33" s="49">
        <v>1</v>
      </c>
      <c r="O33" s="14">
        <f t="shared" si="4"/>
        <v>1</v>
      </c>
      <c r="P33" s="14">
        <f t="shared" si="5"/>
        <v>1</v>
      </c>
      <c r="Q33" s="14">
        <v>1</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256" s="6" customFormat="1" ht="108">
      <c r="A34" s="15" t="s">
        <v>413</v>
      </c>
      <c r="B34" s="54" t="s">
        <v>201</v>
      </c>
      <c r="C34" s="15" t="s">
        <v>407</v>
      </c>
      <c r="D34" s="47">
        <v>1</v>
      </c>
      <c r="E34" s="14">
        <f t="shared" si="0"/>
        <v>1</v>
      </c>
      <c r="F34" s="14">
        <f t="shared" si="1"/>
        <v>1</v>
      </c>
      <c r="G34" s="14">
        <v>1</v>
      </c>
      <c r="H34" s="15" t="s">
        <v>414</v>
      </c>
      <c r="I34" s="47">
        <v>1</v>
      </c>
      <c r="J34" s="14">
        <f t="shared" si="2"/>
        <v>1</v>
      </c>
      <c r="K34" s="14">
        <f t="shared" si="3"/>
        <v>1</v>
      </c>
      <c r="L34" s="14">
        <v>1</v>
      </c>
      <c r="M34" s="15" t="s">
        <v>415</v>
      </c>
      <c r="N34" s="49">
        <v>1</v>
      </c>
      <c r="O34" s="14">
        <f t="shared" si="4"/>
        <v>1</v>
      </c>
      <c r="P34" s="14">
        <f t="shared" si="5"/>
        <v>1</v>
      </c>
      <c r="Q34" s="14">
        <v>1</v>
      </c>
    </row>
    <row r="35" spans="1:256" s="58" customFormat="1" ht="83.25" customHeight="1">
      <c r="A35" s="15" t="s">
        <v>416</v>
      </c>
      <c r="B35" s="54"/>
      <c r="C35" s="15" t="s">
        <v>417</v>
      </c>
      <c r="D35" s="47">
        <v>1</v>
      </c>
      <c r="E35" s="14">
        <f t="shared" si="0"/>
        <v>1</v>
      </c>
      <c r="F35" s="14">
        <f t="shared" si="1"/>
        <v>1</v>
      </c>
      <c r="G35" s="14">
        <v>1</v>
      </c>
      <c r="H35" s="15" t="s">
        <v>418</v>
      </c>
      <c r="I35" s="47">
        <v>1</v>
      </c>
      <c r="J35" s="14">
        <f t="shared" si="2"/>
        <v>1</v>
      </c>
      <c r="K35" s="14">
        <f t="shared" si="3"/>
        <v>1</v>
      </c>
      <c r="L35" s="14">
        <v>1</v>
      </c>
      <c r="M35" s="28" t="s">
        <v>419</v>
      </c>
      <c r="N35" s="49">
        <v>1</v>
      </c>
      <c r="O35" s="14">
        <f t="shared" si="4"/>
        <v>1</v>
      </c>
      <c r="P35" s="14">
        <f t="shared" si="5"/>
        <v>1</v>
      </c>
      <c r="Q35" s="14">
        <v>1</v>
      </c>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row>
    <row r="36" spans="1:256" s="41" customFormat="1" ht="81" customHeight="1">
      <c r="A36" s="15" t="s">
        <v>420</v>
      </c>
      <c r="B36" s="54" t="s">
        <v>421</v>
      </c>
      <c r="C36" s="12" t="s">
        <v>422</v>
      </c>
      <c r="D36" s="47">
        <v>1</v>
      </c>
      <c r="E36" s="14">
        <f t="shared" si="0"/>
        <v>1</v>
      </c>
      <c r="F36" s="14">
        <f t="shared" si="1"/>
        <v>1</v>
      </c>
      <c r="G36" s="14">
        <v>1</v>
      </c>
      <c r="H36" s="12" t="s">
        <v>423</v>
      </c>
      <c r="I36" s="47">
        <v>1</v>
      </c>
      <c r="J36" s="14">
        <f t="shared" si="2"/>
        <v>1</v>
      </c>
      <c r="K36" s="14">
        <f t="shared" si="3"/>
        <v>1</v>
      </c>
      <c r="L36" s="14">
        <v>1</v>
      </c>
      <c r="M36" s="12" t="s">
        <v>424</v>
      </c>
      <c r="N36" s="49">
        <v>1</v>
      </c>
      <c r="O36" s="14">
        <f t="shared" si="4"/>
        <v>1</v>
      </c>
      <c r="P36" s="14">
        <f t="shared" si="5"/>
        <v>1</v>
      </c>
      <c r="Q36" s="14">
        <v>1</v>
      </c>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row>
    <row r="37" spans="1:256" ht="124.5" customHeight="1">
      <c r="A37" s="42" t="s">
        <v>425</v>
      </c>
      <c r="B37" s="54" t="s">
        <v>426</v>
      </c>
      <c r="C37" s="59" t="s">
        <v>427</v>
      </c>
      <c r="D37" s="60">
        <v>1</v>
      </c>
      <c r="E37" s="61">
        <f t="shared" si="0"/>
        <v>1</v>
      </c>
      <c r="F37" s="61">
        <f t="shared" si="1"/>
        <v>1</v>
      </c>
      <c r="G37" s="61">
        <v>1</v>
      </c>
      <c r="H37" s="59" t="s">
        <v>428</v>
      </c>
      <c r="I37" s="60">
        <v>1</v>
      </c>
      <c r="J37" s="61">
        <f t="shared" si="2"/>
        <v>1</v>
      </c>
      <c r="K37" s="61">
        <f t="shared" si="3"/>
        <v>1</v>
      </c>
      <c r="L37" s="61">
        <v>1</v>
      </c>
      <c r="M37" s="62" t="s">
        <v>429</v>
      </c>
      <c r="N37" s="63">
        <v>1</v>
      </c>
      <c r="O37" s="61">
        <f t="shared" si="4"/>
        <v>1</v>
      </c>
      <c r="P37" s="61">
        <f t="shared" si="5"/>
        <v>1</v>
      </c>
      <c r="Q37" s="61">
        <v>1</v>
      </c>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s="66" customFormat="1">
      <c r="A38" s="15"/>
      <c r="B38" s="13"/>
      <c r="C38" s="12"/>
      <c r="D38" s="64">
        <f>SUM(D11:D37)</f>
        <v>27</v>
      </c>
      <c r="E38" s="64">
        <f>SUM(E11:E37)</f>
        <v>27</v>
      </c>
      <c r="F38" s="64">
        <f>SUM(F11:F37)</f>
        <v>27</v>
      </c>
      <c r="G38" s="64">
        <f>SUM(G11:G37)</f>
        <v>27</v>
      </c>
      <c r="H38" s="12"/>
      <c r="I38" s="64">
        <f>SUM(I11:I37)</f>
        <v>27</v>
      </c>
      <c r="J38" s="64">
        <f>SUM(J11:J37)</f>
        <v>27</v>
      </c>
      <c r="K38" s="64">
        <f>SUM(K11:K37)</f>
        <v>27</v>
      </c>
      <c r="L38" s="64">
        <f>SUM(L11:L37)</f>
        <v>27</v>
      </c>
      <c r="M38" s="12"/>
      <c r="N38" s="64">
        <f>SUM(N11:N37)</f>
        <v>27</v>
      </c>
      <c r="O38" s="64">
        <f>SUM(O11:O37)</f>
        <v>27</v>
      </c>
      <c r="P38" s="64">
        <f>SUM(P11:P37)</f>
        <v>27</v>
      </c>
      <c r="Q38" s="64">
        <f>SUM(Q11:Q37)</f>
        <v>27</v>
      </c>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row>
    <row r="39" spans="1:256" s="6" customFormat="1">
      <c r="A39" s="67"/>
      <c r="B39" s="68"/>
      <c r="C39" s="21"/>
      <c r="H39" s="67"/>
    </row>
    <row r="40" spans="1:256" s="6" customFormat="1">
      <c r="A40" s="67"/>
      <c r="B40" s="68"/>
      <c r="C40"/>
      <c r="H40" s="67"/>
    </row>
    <row r="41" spans="1:256" s="6" customFormat="1">
      <c r="A41" s="67"/>
      <c r="B41" s="68"/>
      <c r="C41"/>
      <c r="H41" s="67"/>
    </row>
    <row r="42" spans="1:256" s="6" customFormat="1">
      <c r="A42" s="67"/>
      <c r="B42" s="68"/>
      <c r="C42"/>
      <c r="H42" s="67"/>
    </row>
    <row r="43" spans="1:256">
      <c r="A43" s="67"/>
      <c r="B43" s="68"/>
      <c r="C43"/>
      <c r="D43" s="6"/>
      <c r="E43" s="6"/>
      <c r="F43" s="6"/>
      <c r="G43" s="6"/>
      <c r="H43" s="69"/>
      <c r="I43"/>
      <c r="J43"/>
      <c r="K43"/>
      <c r="L43"/>
      <c r="M43"/>
      <c r="N43"/>
      <c r="O43"/>
      <c r="P43"/>
      <c r="Q43"/>
    </row>
  </sheetData>
  <sheetProtection selectLockedCells="1" selectUnlockedCells="1"/>
  <mergeCells count="22">
    <mergeCell ref="A6:M6"/>
    <mergeCell ref="A1:N1"/>
    <mergeCell ref="A2:N2"/>
    <mergeCell ref="A3:N3"/>
    <mergeCell ref="A4:N4"/>
    <mergeCell ref="A5:N5"/>
    <mergeCell ref="O8:O10"/>
    <mergeCell ref="P8:P10"/>
    <mergeCell ref="Q8:Q10"/>
    <mergeCell ref="B11:B25"/>
    <mergeCell ref="A7:N7"/>
    <mergeCell ref="A8:A10"/>
    <mergeCell ref="B8:B10"/>
    <mergeCell ref="D8:D10"/>
    <mergeCell ref="E8:E10"/>
    <mergeCell ref="F8:F10"/>
    <mergeCell ref="G8:G10"/>
    <mergeCell ref="I8:I10"/>
    <mergeCell ref="J8:J10"/>
    <mergeCell ref="K8:K10"/>
    <mergeCell ref="L8:L10"/>
    <mergeCell ref="N8:N10"/>
  </mergeCells>
  <pageMargins left="0.70833333333333337" right="0.70833333333333337" top="0.74791666666666667" bottom="0.74791666666666667" header="0.51180555555555551" footer="0.31527777777777777"/>
  <pageSetup scale="37" firstPageNumber="0" fitToHeight="0" orientation="landscape" horizontalDpi="300" verticalDpi="300" r:id="rId1"/>
  <headerFooter alignWithMargins="0">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93"/>
  <sheetViews>
    <sheetView view="pageBreakPreview" zoomScale="70" zoomScaleNormal="60" zoomScaleSheetLayoutView="70" workbookViewId="0">
      <selection activeCell="P7" sqref="P7:Q7"/>
    </sheetView>
  </sheetViews>
  <sheetFormatPr baseColWidth="10" defaultColWidth="10.85546875" defaultRowHeight="13.5"/>
  <cols>
    <col min="1" max="1" width="10.85546875" style="70"/>
    <col min="2" max="2" width="27.7109375" style="71" customWidth="1"/>
    <col min="3" max="3" width="17.140625" style="70" customWidth="1"/>
    <col min="4" max="4" width="21.7109375" style="70" customWidth="1"/>
    <col min="5" max="5" width="32.28515625" style="70" customWidth="1"/>
    <col min="6" max="6" width="69.42578125" style="72" customWidth="1"/>
    <col min="7" max="7" width="9.7109375" style="70" customWidth="1"/>
    <col min="8" max="10" width="10.85546875" style="70" hidden="1" customWidth="1"/>
    <col min="11" max="11" width="68" style="73" customWidth="1"/>
    <col min="12" max="12" width="9.7109375" style="70" customWidth="1"/>
    <col min="13" max="15" width="10.85546875" style="70" hidden="1" customWidth="1"/>
    <col min="16" max="16" width="54" style="73" customWidth="1"/>
    <col min="17" max="17" width="9.7109375" style="70" customWidth="1"/>
    <col min="18" max="20" width="10.85546875" style="70" hidden="1" customWidth="1"/>
    <col min="21" max="21" width="14.7109375" style="70" customWidth="1"/>
    <col min="22" max="16384" width="10.85546875" style="70"/>
  </cols>
  <sheetData>
    <row r="1" spans="1:256" s="3" customFormat="1" ht="18.75">
      <c r="A1" s="302"/>
      <c r="B1" s="303" t="str">
        <f>CARATULA!B1</f>
        <v>UNIDAD DE ANÁLISIS ECONÓMICO</v>
      </c>
      <c r="C1" s="303"/>
      <c r="D1" s="303"/>
      <c r="E1" s="303"/>
      <c r="F1" s="303"/>
      <c r="G1" s="303"/>
      <c r="H1" s="303"/>
      <c r="I1" s="303"/>
      <c r="J1" s="303"/>
      <c r="K1" s="303"/>
      <c r="L1" s="303"/>
      <c r="M1" s="303"/>
      <c r="N1" s="303"/>
      <c r="O1" s="303"/>
      <c r="P1" s="303"/>
      <c r="Q1" s="303"/>
      <c r="R1" s="97"/>
      <c r="S1" s="97"/>
      <c r="T1" s="97"/>
      <c r="U1" s="98"/>
    </row>
    <row r="2" spans="1:256" s="3" customFormat="1" ht="18.75">
      <c r="A2" s="302"/>
      <c r="B2" s="303" t="s">
        <v>1</v>
      </c>
      <c r="C2" s="303"/>
      <c r="D2" s="303"/>
      <c r="E2" s="303"/>
      <c r="F2" s="303"/>
      <c r="G2" s="303"/>
      <c r="H2" s="303"/>
      <c r="I2" s="303"/>
      <c r="J2" s="303"/>
      <c r="K2" s="303"/>
      <c r="L2" s="303"/>
      <c r="M2" s="303"/>
      <c r="N2" s="303"/>
      <c r="O2" s="303"/>
      <c r="P2" s="303"/>
      <c r="Q2" s="303"/>
      <c r="R2" s="97"/>
      <c r="S2" s="97"/>
      <c r="T2" s="97"/>
      <c r="U2" s="98"/>
    </row>
    <row r="3" spans="1:256" ht="14.25" customHeight="1">
      <c r="A3" s="302"/>
      <c r="B3" s="304"/>
      <c r="C3" s="304"/>
      <c r="D3" s="304"/>
      <c r="E3" s="304"/>
      <c r="F3" s="304"/>
      <c r="G3" s="304"/>
      <c r="H3" s="304"/>
      <c r="I3" s="304"/>
      <c r="J3" s="304"/>
      <c r="K3" s="304"/>
      <c r="L3" s="304"/>
      <c r="M3" s="304"/>
      <c r="N3" s="304"/>
      <c r="O3" s="304"/>
      <c r="P3" s="304"/>
      <c r="Q3" s="304"/>
      <c r="R3" s="99"/>
      <c r="S3" s="99"/>
      <c r="T3" s="99"/>
      <c r="U3" s="98"/>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2.75" customHeight="1">
      <c r="A4" s="302"/>
      <c r="B4" s="304"/>
      <c r="C4" s="304"/>
      <c r="D4" s="304"/>
      <c r="E4" s="304"/>
      <c r="F4" s="304"/>
      <c r="G4" s="304"/>
      <c r="H4" s="304"/>
      <c r="I4" s="304"/>
      <c r="J4" s="304"/>
      <c r="K4" s="304"/>
      <c r="L4" s="304"/>
      <c r="M4" s="304"/>
      <c r="N4" s="304"/>
      <c r="O4" s="304"/>
      <c r="P4" s="304"/>
      <c r="Q4" s="304"/>
      <c r="R4" s="99"/>
      <c r="S4" s="99"/>
      <c r="T4" s="99"/>
      <c r="U4" s="9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75" customHeight="1">
      <c r="A5" s="302"/>
      <c r="B5" s="303"/>
      <c r="C5" s="303"/>
      <c r="D5" s="303"/>
      <c r="E5" s="303"/>
      <c r="F5" s="303"/>
      <c r="G5" s="303"/>
      <c r="H5" s="303"/>
      <c r="I5" s="303"/>
      <c r="J5" s="303"/>
      <c r="K5" s="303"/>
      <c r="L5" s="303"/>
      <c r="M5" s="303"/>
      <c r="N5" s="303"/>
      <c r="O5" s="303"/>
      <c r="P5" s="303"/>
      <c r="Q5" s="303"/>
      <c r="R5" s="97"/>
      <c r="S5" s="97"/>
      <c r="T5" s="97"/>
      <c r="U5" s="98"/>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8" customFormat="1" ht="51" customHeight="1">
      <c r="A6" s="302"/>
      <c r="B6" s="100"/>
      <c r="C6" s="100"/>
      <c r="D6" s="100"/>
      <c r="E6" s="307">
        <f>CARATULA!E11</f>
        <v>0</v>
      </c>
      <c r="F6" s="307"/>
      <c r="G6" s="307"/>
      <c r="H6" s="307"/>
      <c r="I6" s="307"/>
      <c r="J6" s="307"/>
      <c r="K6" s="307"/>
      <c r="L6" s="224"/>
      <c r="M6" s="224"/>
      <c r="N6" s="262">
        <f>CARATULA!E10</f>
        <v>0</v>
      </c>
      <c r="O6" s="100"/>
      <c r="P6" s="319">
        <f>CARATULA!E10</f>
        <v>0</v>
      </c>
      <c r="Q6" s="319"/>
      <c r="R6" s="319"/>
      <c r="S6" s="319"/>
      <c r="T6" s="319"/>
      <c r="U6" s="319"/>
    </row>
    <row r="7" spans="1:256" s="3" customFormat="1" ht="45" customHeight="1">
      <c r="A7" s="302"/>
      <c r="B7" s="320" t="str">
        <f>CARATULA!B6</f>
        <v xml:space="preserve"> CÉDULA DE EVALUACIÓN PARA UNEME - ENFERMEDADES CRÓNICAS                                                                                                                                   </v>
      </c>
      <c r="C7" s="320"/>
      <c r="D7" s="320"/>
      <c r="E7" s="320"/>
      <c r="F7" s="320"/>
      <c r="G7" s="320"/>
      <c r="H7" s="320"/>
      <c r="I7" s="320"/>
      <c r="J7" s="320"/>
      <c r="K7" s="320"/>
      <c r="L7" s="320"/>
      <c r="M7" s="188"/>
      <c r="N7" s="188"/>
      <c r="O7" s="188"/>
      <c r="P7" s="338">
        <v>2023</v>
      </c>
      <c r="Q7" s="338"/>
      <c r="R7" s="189"/>
      <c r="S7" s="189"/>
      <c r="T7" s="189"/>
      <c r="U7" s="98"/>
    </row>
    <row r="8" spans="1:256" ht="45" customHeight="1">
      <c r="A8" s="298" t="s">
        <v>831</v>
      </c>
      <c r="B8" s="298"/>
      <c r="C8" s="298"/>
      <c r="D8" s="298"/>
      <c r="E8" s="298"/>
      <c r="F8" s="298"/>
      <c r="G8" s="298"/>
      <c r="H8" s="298"/>
      <c r="I8" s="298"/>
      <c r="J8" s="298"/>
      <c r="K8" s="298"/>
      <c r="L8" s="298"/>
      <c r="M8" s="298"/>
      <c r="N8" s="298"/>
      <c r="O8" s="298"/>
      <c r="P8" s="298"/>
      <c r="Q8" s="298"/>
      <c r="R8" s="298"/>
      <c r="S8" s="298"/>
      <c r="T8" s="298"/>
      <c r="U8" s="295" t="s">
        <v>40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5.5" customHeight="1">
      <c r="A9" s="300" t="s">
        <v>41</v>
      </c>
      <c r="B9" s="300"/>
      <c r="C9" s="316" t="s">
        <v>430</v>
      </c>
      <c r="D9" s="333" t="s">
        <v>43</v>
      </c>
      <c r="E9" s="333"/>
      <c r="F9" s="333"/>
      <c r="G9" s="334" t="s">
        <v>44</v>
      </c>
      <c r="H9" s="335" t="s">
        <v>45</v>
      </c>
      <c r="I9" s="335" t="s">
        <v>46</v>
      </c>
      <c r="J9" s="335" t="s">
        <v>47</v>
      </c>
      <c r="K9" s="183" t="s">
        <v>48</v>
      </c>
      <c r="L9" s="330" t="s">
        <v>44</v>
      </c>
      <c r="M9" s="297" t="s">
        <v>45</v>
      </c>
      <c r="N9" s="297" t="s">
        <v>46</v>
      </c>
      <c r="O9" s="297" t="s">
        <v>47</v>
      </c>
      <c r="P9" s="183" t="s">
        <v>49</v>
      </c>
      <c r="Q9" s="337" t="s">
        <v>44</v>
      </c>
      <c r="R9" s="297" t="s">
        <v>45</v>
      </c>
      <c r="S9" s="297" t="s">
        <v>46</v>
      </c>
      <c r="T9" s="297" t="s">
        <v>47</v>
      </c>
      <c r="U9" s="295"/>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41" customFormat="1" ht="15" customHeight="1">
      <c r="A10" s="300"/>
      <c r="B10" s="300"/>
      <c r="C10" s="316"/>
      <c r="D10" s="336" t="s">
        <v>50</v>
      </c>
      <c r="E10" s="336"/>
      <c r="F10" s="336"/>
      <c r="G10" s="334"/>
      <c r="H10" s="335"/>
      <c r="I10" s="335"/>
      <c r="J10" s="335"/>
      <c r="K10" s="190" t="s">
        <v>50</v>
      </c>
      <c r="L10" s="330"/>
      <c r="M10" s="297"/>
      <c r="N10" s="297"/>
      <c r="O10" s="297"/>
      <c r="P10" s="191" t="s">
        <v>51</v>
      </c>
      <c r="Q10" s="337"/>
      <c r="R10" s="297"/>
      <c r="S10" s="297"/>
      <c r="T10" s="297"/>
      <c r="U10" s="295"/>
    </row>
    <row r="11" spans="1:256" ht="25.5" customHeight="1">
      <c r="A11" s="300"/>
      <c r="B11" s="300"/>
      <c r="C11" s="316"/>
      <c r="D11" s="336" t="s">
        <v>52</v>
      </c>
      <c r="E11" s="336"/>
      <c r="F11" s="336"/>
      <c r="G11" s="334"/>
      <c r="H11" s="335"/>
      <c r="I11" s="335"/>
      <c r="J11" s="335"/>
      <c r="K11" s="192" t="s">
        <v>52</v>
      </c>
      <c r="L11" s="330"/>
      <c r="M11" s="297"/>
      <c r="N11" s="297"/>
      <c r="O11" s="297"/>
      <c r="P11" s="193" t="s">
        <v>53</v>
      </c>
      <c r="Q11" s="337"/>
      <c r="R11" s="297"/>
      <c r="S11" s="297"/>
      <c r="T11" s="297"/>
      <c r="U11" s="295"/>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51" customFormat="1" ht="38.25" hidden="1" customHeight="1">
      <c r="A12" s="194"/>
      <c r="B12" s="195" t="s">
        <v>431</v>
      </c>
      <c r="C12" s="128" t="s">
        <v>432</v>
      </c>
      <c r="D12" s="331" t="s">
        <v>433</v>
      </c>
      <c r="E12" s="331"/>
      <c r="F12" s="331"/>
      <c r="G12" s="112">
        <v>1</v>
      </c>
      <c r="H12" s="113">
        <f>IF(G12= I12, J12)</f>
        <v>1</v>
      </c>
      <c r="I12" s="113">
        <f>IF(G12= "NA", "NA", J12)</f>
        <v>1</v>
      </c>
      <c r="J12" s="113">
        <v>1</v>
      </c>
      <c r="K12" s="196" t="s">
        <v>434</v>
      </c>
      <c r="L12" s="112">
        <v>5</v>
      </c>
      <c r="M12" s="113">
        <f>IF(L12= N12, O12)</f>
        <v>5</v>
      </c>
      <c r="N12" s="113">
        <f>IF(L12="NA", "NA",O12)</f>
        <v>5</v>
      </c>
      <c r="O12" s="113">
        <v>5</v>
      </c>
      <c r="P12" s="197" t="s">
        <v>166</v>
      </c>
      <c r="Q12" s="197" t="s">
        <v>165</v>
      </c>
      <c r="R12" s="113" t="str">
        <f>IF(Q12= S12, T12)</f>
        <v>N/A</v>
      </c>
      <c r="S12" s="113" t="str">
        <f>IF(Q12="NA","2NA",T12)</f>
        <v>N/A</v>
      </c>
      <c r="T12" s="113" t="s">
        <v>165</v>
      </c>
      <c r="U12" s="295" t="s">
        <v>56</v>
      </c>
    </row>
    <row r="13" spans="1:256" s="41" customFormat="1" ht="102" hidden="1" customHeight="1">
      <c r="A13" s="198"/>
      <c r="B13" s="195" t="s">
        <v>435</v>
      </c>
      <c r="C13" s="128" t="s">
        <v>436</v>
      </c>
      <c r="D13" s="332" t="s">
        <v>437</v>
      </c>
      <c r="E13" s="332"/>
      <c r="F13" s="332"/>
      <c r="G13" s="112">
        <v>1</v>
      </c>
      <c r="H13" s="113">
        <f>IF(G13= I13, J13)</f>
        <v>1</v>
      </c>
      <c r="I13" s="113">
        <f>IF(G13= "NA", "NA", J13)</f>
        <v>1</v>
      </c>
      <c r="J13" s="113">
        <v>1</v>
      </c>
      <c r="K13" s="109" t="s">
        <v>438</v>
      </c>
      <c r="L13" s="112">
        <v>3</v>
      </c>
      <c r="M13" s="113">
        <f>IF(L13= N13, O13)</f>
        <v>3</v>
      </c>
      <c r="N13" s="113">
        <f>IF(L13="NA", "NA",O13)</f>
        <v>3</v>
      </c>
      <c r="O13" s="113">
        <v>3</v>
      </c>
      <c r="P13" s="197" t="s">
        <v>166</v>
      </c>
      <c r="Q13" s="197" t="s">
        <v>165</v>
      </c>
      <c r="R13" s="113" t="str">
        <f>IF(Q13= S13, T13)</f>
        <v>N/A</v>
      </c>
      <c r="S13" s="113" t="str">
        <f>IF(Q13="NA","2NA",T13)</f>
        <v>N/A</v>
      </c>
      <c r="T13" s="113" t="s">
        <v>165</v>
      </c>
      <c r="U13" s="295"/>
    </row>
    <row r="14" spans="1:256" ht="88.5" hidden="1" customHeight="1">
      <c r="A14" s="198"/>
      <c r="B14" s="195" t="s">
        <v>439</v>
      </c>
      <c r="C14" s="110" t="s">
        <v>283</v>
      </c>
      <c r="D14" s="332" t="s">
        <v>440</v>
      </c>
      <c r="E14" s="332"/>
      <c r="F14" s="332"/>
      <c r="G14" s="112">
        <v>1</v>
      </c>
      <c r="H14" s="113">
        <f>IF(G14= I14, J14)</f>
        <v>1</v>
      </c>
      <c r="I14" s="113">
        <f>IF(G14= "NA", "NA", J14)</f>
        <v>1</v>
      </c>
      <c r="J14" s="113">
        <v>1</v>
      </c>
      <c r="K14" s="199" t="s">
        <v>441</v>
      </c>
      <c r="L14" s="112">
        <v>5</v>
      </c>
      <c r="M14" s="113">
        <f>IF(L14= N14, O14)</f>
        <v>5</v>
      </c>
      <c r="N14" s="113">
        <f>IF(L14="NA", "NA",O14)</f>
        <v>5</v>
      </c>
      <c r="O14" s="113">
        <v>5</v>
      </c>
      <c r="P14" s="109" t="s">
        <v>442</v>
      </c>
      <c r="Q14" s="197">
        <v>3</v>
      </c>
      <c r="R14" s="113">
        <f>IF(Q14= S14, T14)</f>
        <v>3</v>
      </c>
      <c r="S14" s="113">
        <f>IF(Q14="NA","2NA",T14)</f>
        <v>3</v>
      </c>
      <c r="T14" s="113">
        <v>3</v>
      </c>
      <c r="U14" s="295"/>
    </row>
    <row r="15" spans="1:256" ht="38.25" hidden="1" customHeight="1">
      <c r="A15" s="198"/>
      <c r="B15" s="195" t="s">
        <v>443</v>
      </c>
      <c r="C15" s="110" t="s">
        <v>444</v>
      </c>
      <c r="D15" s="332" t="s">
        <v>445</v>
      </c>
      <c r="E15" s="332"/>
      <c r="F15" s="332"/>
      <c r="G15" s="112">
        <v>1</v>
      </c>
      <c r="H15" s="113">
        <f>IF(G15= I15, J15)</f>
        <v>1</v>
      </c>
      <c r="I15" s="113">
        <f>IF(G15= "NA", "NA", J15)</f>
        <v>1</v>
      </c>
      <c r="J15" s="113">
        <v>1</v>
      </c>
      <c r="K15" s="199" t="s">
        <v>446</v>
      </c>
      <c r="L15" s="112">
        <v>3</v>
      </c>
      <c r="M15" s="113">
        <f>IF(L15= N15, O15)</f>
        <v>3</v>
      </c>
      <c r="N15" s="113">
        <f>IF(L15="NA", "NA",O15)</f>
        <v>3</v>
      </c>
      <c r="O15" s="113">
        <v>3</v>
      </c>
      <c r="P15" s="197" t="s">
        <v>166</v>
      </c>
      <c r="Q15" s="197" t="s">
        <v>165</v>
      </c>
      <c r="R15" s="113" t="str">
        <f>IF(Q15= S15, T15)</f>
        <v>N/A</v>
      </c>
      <c r="S15" s="113" t="str">
        <f>IF(Q15="NA","2NA",T15)</f>
        <v>N/A</v>
      </c>
      <c r="T15" s="113" t="s">
        <v>165</v>
      </c>
      <c r="U15" s="295"/>
    </row>
    <row r="16" spans="1:256" ht="38.25" customHeight="1">
      <c r="A16" s="198"/>
      <c r="B16" s="329" t="s">
        <v>447</v>
      </c>
      <c r="C16" s="295" t="s">
        <v>448</v>
      </c>
      <c r="D16" s="200" t="s">
        <v>449</v>
      </c>
      <c r="E16" s="200" t="s">
        <v>450</v>
      </c>
      <c r="F16" s="200" t="s">
        <v>451</v>
      </c>
      <c r="G16" s="112"/>
      <c r="H16" s="113"/>
      <c r="I16" s="113"/>
      <c r="J16" s="113"/>
      <c r="K16" s="199"/>
      <c r="L16" s="112"/>
      <c r="M16" s="113"/>
      <c r="N16" s="113"/>
      <c r="O16" s="113"/>
      <c r="P16" s="197"/>
      <c r="Q16" s="199"/>
      <c r="R16" s="113"/>
      <c r="S16" s="113"/>
      <c r="T16" s="113"/>
      <c r="U16" s="295" t="s">
        <v>56</v>
      </c>
    </row>
    <row r="17" spans="1:21" ht="43.5" customHeight="1">
      <c r="A17" s="392">
        <v>1</v>
      </c>
      <c r="B17" s="329"/>
      <c r="C17" s="295"/>
      <c r="D17" s="194" t="s">
        <v>452</v>
      </c>
      <c r="E17" s="199" t="s">
        <v>453</v>
      </c>
      <c r="F17" s="199" t="s">
        <v>454</v>
      </c>
      <c r="G17" s="112">
        <v>5</v>
      </c>
      <c r="H17" s="113">
        <f t="shared" ref="H17:H57" si="0">IF(G17= I17, J17)</f>
        <v>5</v>
      </c>
      <c r="I17" s="113">
        <f t="shared" ref="I17:I57" si="1">IF(G17= "NA", "NA", J17)</f>
        <v>5</v>
      </c>
      <c r="J17" s="112">
        <v>5</v>
      </c>
      <c r="K17" s="199" t="s">
        <v>455</v>
      </c>
      <c r="L17" s="112">
        <v>1</v>
      </c>
      <c r="M17" s="113">
        <f t="shared" ref="M17:M57" si="2">IF(L17= N17, O17)</f>
        <v>1</v>
      </c>
      <c r="N17" s="113">
        <f t="shared" ref="N17:N57" si="3">IF(L17="NA", "NA",O17)</f>
        <v>1</v>
      </c>
      <c r="O17" s="112">
        <v>1</v>
      </c>
      <c r="P17" s="109" t="s">
        <v>456</v>
      </c>
      <c r="Q17" s="197">
        <v>3</v>
      </c>
      <c r="R17" s="113">
        <f t="shared" ref="R17:R57" si="4">IF(Q17= S17, T17)</f>
        <v>3</v>
      </c>
      <c r="S17" s="113">
        <f t="shared" ref="S17:S57" si="5">IF(Q17="NA","2NA",T17)</f>
        <v>3</v>
      </c>
      <c r="T17" s="113">
        <v>3</v>
      </c>
      <c r="U17" s="295"/>
    </row>
    <row r="18" spans="1:21" ht="37.5" customHeight="1">
      <c r="A18" s="392">
        <v>2</v>
      </c>
      <c r="B18" s="329"/>
      <c r="C18" s="295"/>
      <c r="D18" s="197" t="s">
        <v>457</v>
      </c>
      <c r="E18" s="199" t="s">
        <v>458</v>
      </c>
      <c r="F18" s="199" t="s">
        <v>459</v>
      </c>
      <c r="G18" s="112">
        <v>5</v>
      </c>
      <c r="H18" s="113">
        <f t="shared" si="0"/>
        <v>5</v>
      </c>
      <c r="I18" s="113">
        <f t="shared" si="1"/>
        <v>5</v>
      </c>
      <c r="J18" s="112">
        <v>5</v>
      </c>
      <c r="K18" s="199" t="s">
        <v>455</v>
      </c>
      <c r="L18" s="112">
        <v>1</v>
      </c>
      <c r="M18" s="113">
        <f t="shared" si="2"/>
        <v>1</v>
      </c>
      <c r="N18" s="113">
        <f t="shared" si="3"/>
        <v>1</v>
      </c>
      <c r="O18" s="112">
        <v>1</v>
      </c>
      <c r="P18" s="109" t="s">
        <v>456</v>
      </c>
      <c r="Q18" s="197">
        <v>3</v>
      </c>
      <c r="R18" s="113">
        <f t="shared" si="4"/>
        <v>3</v>
      </c>
      <c r="S18" s="113">
        <f t="shared" si="5"/>
        <v>3</v>
      </c>
      <c r="T18" s="113">
        <v>3</v>
      </c>
      <c r="U18" s="295"/>
    </row>
    <row r="19" spans="1:21" ht="37.5" customHeight="1">
      <c r="A19" s="392">
        <v>3</v>
      </c>
      <c r="B19" s="329"/>
      <c r="C19" s="295"/>
      <c r="D19" s="197" t="s">
        <v>460</v>
      </c>
      <c r="E19" s="199" t="s">
        <v>461</v>
      </c>
      <c r="F19" s="199" t="s">
        <v>462</v>
      </c>
      <c r="G19" s="112">
        <v>5</v>
      </c>
      <c r="H19" s="113">
        <f t="shared" si="0"/>
        <v>5</v>
      </c>
      <c r="I19" s="113">
        <f t="shared" si="1"/>
        <v>5</v>
      </c>
      <c r="J19" s="112">
        <v>5</v>
      </c>
      <c r="K19" s="199" t="s">
        <v>455</v>
      </c>
      <c r="L19" s="112">
        <v>1</v>
      </c>
      <c r="M19" s="113">
        <f t="shared" si="2"/>
        <v>1</v>
      </c>
      <c r="N19" s="113">
        <f t="shared" si="3"/>
        <v>1</v>
      </c>
      <c r="O19" s="112">
        <v>1</v>
      </c>
      <c r="P19" s="109" t="s">
        <v>456</v>
      </c>
      <c r="Q19" s="197">
        <v>3</v>
      </c>
      <c r="R19" s="113">
        <f t="shared" si="4"/>
        <v>3</v>
      </c>
      <c r="S19" s="113">
        <f t="shared" si="5"/>
        <v>3</v>
      </c>
      <c r="T19" s="113">
        <v>3</v>
      </c>
      <c r="U19" s="295"/>
    </row>
    <row r="20" spans="1:21" ht="37.5" customHeight="1">
      <c r="A20" s="392">
        <v>4</v>
      </c>
      <c r="B20" s="329"/>
      <c r="C20" s="295"/>
      <c r="D20" s="387" t="s">
        <v>839</v>
      </c>
      <c r="E20" s="390" t="s">
        <v>463</v>
      </c>
      <c r="F20" s="199" t="s">
        <v>838</v>
      </c>
      <c r="G20" s="112">
        <v>5</v>
      </c>
      <c r="H20" s="113">
        <f t="shared" si="0"/>
        <v>5</v>
      </c>
      <c r="I20" s="113">
        <f t="shared" si="1"/>
        <v>5</v>
      </c>
      <c r="J20" s="112">
        <v>5</v>
      </c>
      <c r="K20" s="199" t="s">
        <v>455</v>
      </c>
      <c r="L20" s="112">
        <v>1</v>
      </c>
      <c r="M20" s="113">
        <f t="shared" si="2"/>
        <v>1</v>
      </c>
      <c r="N20" s="113">
        <f t="shared" si="3"/>
        <v>1</v>
      </c>
      <c r="O20" s="112">
        <v>1</v>
      </c>
      <c r="P20" s="109" t="s">
        <v>456</v>
      </c>
      <c r="Q20" s="197">
        <v>3</v>
      </c>
      <c r="R20" s="113">
        <f t="shared" si="4"/>
        <v>3</v>
      </c>
      <c r="S20" s="113">
        <f t="shared" si="5"/>
        <v>3</v>
      </c>
      <c r="T20" s="113">
        <v>3</v>
      </c>
      <c r="U20" s="173"/>
    </row>
    <row r="21" spans="1:21" ht="37.5" customHeight="1">
      <c r="A21" s="392">
        <v>5</v>
      </c>
      <c r="B21" s="329"/>
      <c r="C21" s="295"/>
      <c r="D21" s="197" t="s">
        <v>464</v>
      </c>
      <c r="E21" s="199" t="s">
        <v>465</v>
      </c>
      <c r="F21" s="199" t="s">
        <v>466</v>
      </c>
      <c r="G21" s="112">
        <v>5</v>
      </c>
      <c r="H21" s="113">
        <f t="shared" si="0"/>
        <v>5</v>
      </c>
      <c r="I21" s="113">
        <f t="shared" si="1"/>
        <v>5</v>
      </c>
      <c r="J21" s="112">
        <v>5</v>
      </c>
      <c r="K21" s="199" t="s">
        <v>455</v>
      </c>
      <c r="L21" s="112">
        <v>1</v>
      </c>
      <c r="M21" s="113">
        <f t="shared" si="2"/>
        <v>1</v>
      </c>
      <c r="N21" s="113">
        <f t="shared" si="3"/>
        <v>1</v>
      </c>
      <c r="O21" s="112">
        <v>1</v>
      </c>
      <c r="P21" s="109" t="s">
        <v>456</v>
      </c>
      <c r="Q21" s="197">
        <v>3</v>
      </c>
      <c r="R21" s="113">
        <f t="shared" si="4"/>
        <v>3</v>
      </c>
      <c r="S21" s="113">
        <f t="shared" si="5"/>
        <v>3</v>
      </c>
      <c r="T21" s="113">
        <v>3</v>
      </c>
      <c r="U21" s="295"/>
    </row>
    <row r="22" spans="1:21" ht="37.5" customHeight="1">
      <c r="A22" s="392">
        <v>6</v>
      </c>
      <c r="B22" s="329"/>
      <c r="C22" s="295"/>
      <c r="D22" s="197" t="s">
        <v>467</v>
      </c>
      <c r="E22" s="199" t="s">
        <v>468</v>
      </c>
      <c r="F22" s="199" t="s">
        <v>469</v>
      </c>
      <c r="G22" s="112">
        <v>5</v>
      </c>
      <c r="H22" s="113">
        <f t="shared" si="0"/>
        <v>5</v>
      </c>
      <c r="I22" s="113">
        <f t="shared" si="1"/>
        <v>5</v>
      </c>
      <c r="J22" s="112">
        <v>5</v>
      </c>
      <c r="K22" s="199" t="s">
        <v>455</v>
      </c>
      <c r="L22" s="112">
        <v>1</v>
      </c>
      <c r="M22" s="113">
        <f t="shared" si="2"/>
        <v>1</v>
      </c>
      <c r="N22" s="113">
        <f t="shared" si="3"/>
        <v>1</v>
      </c>
      <c r="O22" s="112">
        <v>1</v>
      </c>
      <c r="P22" s="109" t="s">
        <v>456</v>
      </c>
      <c r="Q22" s="197">
        <v>3</v>
      </c>
      <c r="R22" s="113">
        <f t="shared" si="4"/>
        <v>3</v>
      </c>
      <c r="S22" s="113">
        <f t="shared" si="5"/>
        <v>3</v>
      </c>
      <c r="T22" s="113">
        <v>3</v>
      </c>
      <c r="U22" s="295"/>
    </row>
    <row r="23" spans="1:21" ht="42" customHeight="1">
      <c r="A23" s="392">
        <v>7</v>
      </c>
      <c r="B23" s="329"/>
      <c r="C23" s="295"/>
      <c r="D23" s="197" t="s">
        <v>470</v>
      </c>
      <c r="E23" s="199" t="s">
        <v>471</v>
      </c>
      <c r="F23" s="199" t="s">
        <v>472</v>
      </c>
      <c r="G23" s="112">
        <v>5</v>
      </c>
      <c r="H23" s="113">
        <f t="shared" si="0"/>
        <v>5</v>
      </c>
      <c r="I23" s="113">
        <f t="shared" si="1"/>
        <v>5</v>
      </c>
      <c r="J23" s="112">
        <v>5</v>
      </c>
      <c r="K23" s="199" t="s">
        <v>455</v>
      </c>
      <c r="L23" s="112">
        <v>1</v>
      </c>
      <c r="M23" s="113">
        <f t="shared" si="2"/>
        <v>1</v>
      </c>
      <c r="N23" s="113">
        <f t="shared" si="3"/>
        <v>1</v>
      </c>
      <c r="O23" s="112">
        <v>1</v>
      </c>
      <c r="P23" s="109" t="s">
        <v>456</v>
      </c>
      <c r="Q23" s="197">
        <v>3</v>
      </c>
      <c r="R23" s="113">
        <f t="shared" si="4"/>
        <v>3</v>
      </c>
      <c r="S23" s="113">
        <f t="shared" si="5"/>
        <v>3</v>
      </c>
      <c r="T23" s="113">
        <v>3</v>
      </c>
      <c r="U23" s="295" t="s">
        <v>56</v>
      </c>
    </row>
    <row r="24" spans="1:21" ht="42" customHeight="1">
      <c r="A24" s="392">
        <v>8</v>
      </c>
      <c r="B24" s="329"/>
      <c r="C24" s="295"/>
      <c r="D24" s="197" t="s">
        <v>473</v>
      </c>
      <c r="E24" s="199" t="s">
        <v>474</v>
      </c>
      <c r="F24" s="199" t="s">
        <v>475</v>
      </c>
      <c r="G24" s="112">
        <v>5</v>
      </c>
      <c r="H24" s="113">
        <f t="shared" si="0"/>
        <v>5</v>
      </c>
      <c r="I24" s="113">
        <f t="shared" si="1"/>
        <v>5</v>
      </c>
      <c r="J24" s="112">
        <v>5</v>
      </c>
      <c r="K24" s="199" t="s">
        <v>455</v>
      </c>
      <c r="L24" s="112">
        <v>1</v>
      </c>
      <c r="M24" s="113">
        <f t="shared" si="2"/>
        <v>1</v>
      </c>
      <c r="N24" s="113">
        <f t="shared" si="3"/>
        <v>1</v>
      </c>
      <c r="O24" s="112">
        <v>1</v>
      </c>
      <c r="P24" s="109" t="s">
        <v>456</v>
      </c>
      <c r="Q24" s="197">
        <v>3</v>
      </c>
      <c r="R24" s="113">
        <f t="shared" si="4"/>
        <v>3</v>
      </c>
      <c r="S24" s="113">
        <f t="shared" si="5"/>
        <v>3</v>
      </c>
      <c r="T24" s="113">
        <v>3</v>
      </c>
      <c r="U24" s="295"/>
    </row>
    <row r="25" spans="1:21" ht="37.5" customHeight="1">
      <c r="A25" s="392">
        <v>9</v>
      </c>
      <c r="B25" s="329"/>
      <c r="C25" s="295"/>
      <c r="D25" s="197" t="s">
        <v>476</v>
      </c>
      <c r="E25" s="199" t="s">
        <v>477</v>
      </c>
      <c r="F25" s="199" t="s">
        <v>478</v>
      </c>
      <c r="G25" s="112">
        <v>5</v>
      </c>
      <c r="H25" s="113">
        <f t="shared" si="0"/>
        <v>5</v>
      </c>
      <c r="I25" s="113">
        <f t="shared" si="1"/>
        <v>5</v>
      </c>
      <c r="J25" s="112">
        <v>5</v>
      </c>
      <c r="K25" s="199" t="s">
        <v>455</v>
      </c>
      <c r="L25" s="112">
        <v>1</v>
      </c>
      <c r="M25" s="113">
        <f t="shared" si="2"/>
        <v>1</v>
      </c>
      <c r="N25" s="113">
        <f t="shared" si="3"/>
        <v>1</v>
      </c>
      <c r="O25" s="112">
        <v>1</v>
      </c>
      <c r="P25" s="109" t="s">
        <v>456</v>
      </c>
      <c r="Q25" s="197">
        <v>3</v>
      </c>
      <c r="R25" s="113">
        <f t="shared" si="4"/>
        <v>3</v>
      </c>
      <c r="S25" s="113">
        <f t="shared" si="5"/>
        <v>3</v>
      </c>
      <c r="T25" s="113">
        <v>3</v>
      </c>
      <c r="U25" s="295"/>
    </row>
    <row r="26" spans="1:21" ht="37.5" customHeight="1">
      <c r="A26" s="392">
        <v>10</v>
      </c>
      <c r="B26" s="329"/>
      <c r="C26" s="295"/>
      <c r="D26" s="197" t="s">
        <v>479</v>
      </c>
      <c r="E26" s="199" t="s">
        <v>480</v>
      </c>
      <c r="F26" s="199" t="s">
        <v>481</v>
      </c>
      <c r="G26" s="112">
        <v>5</v>
      </c>
      <c r="H26" s="113">
        <f t="shared" si="0"/>
        <v>5</v>
      </c>
      <c r="I26" s="113">
        <f t="shared" si="1"/>
        <v>5</v>
      </c>
      <c r="J26" s="112">
        <v>5</v>
      </c>
      <c r="K26" s="199" t="s">
        <v>455</v>
      </c>
      <c r="L26" s="112">
        <v>1</v>
      </c>
      <c r="M26" s="113">
        <f t="shared" si="2"/>
        <v>1</v>
      </c>
      <c r="N26" s="113">
        <f t="shared" si="3"/>
        <v>1</v>
      </c>
      <c r="O26" s="112">
        <v>1</v>
      </c>
      <c r="P26" s="109" t="s">
        <v>456</v>
      </c>
      <c r="Q26" s="197">
        <v>3</v>
      </c>
      <c r="R26" s="113">
        <f t="shared" si="4"/>
        <v>3</v>
      </c>
      <c r="S26" s="113">
        <f t="shared" si="5"/>
        <v>3</v>
      </c>
      <c r="T26" s="113">
        <v>3</v>
      </c>
      <c r="U26" s="295"/>
    </row>
    <row r="27" spans="1:21" ht="54.75" customHeight="1">
      <c r="A27" s="392">
        <v>11</v>
      </c>
      <c r="B27" s="329"/>
      <c r="C27" s="295"/>
      <c r="D27" s="197" t="s">
        <v>482</v>
      </c>
      <c r="E27" s="269" t="s">
        <v>483</v>
      </c>
      <c r="F27" s="199" t="s">
        <v>484</v>
      </c>
      <c r="G27" s="112">
        <v>5</v>
      </c>
      <c r="H27" s="113">
        <f t="shared" si="0"/>
        <v>5</v>
      </c>
      <c r="I27" s="113">
        <f t="shared" si="1"/>
        <v>5</v>
      </c>
      <c r="J27" s="112">
        <v>5</v>
      </c>
      <c r="K27" s="199" t="s">
        <v>455</v>
      </c>
      <c r="L27" s="112">
        <v>1</v>
      </c>
      <c r="M27" s="113">
        <f t="shared" si="2"/>
        <v>1</v>
      </c>
      <c r="N27" s="113">
        <f t="shared" si="3"/>
        <v>1</v>
      </c>
      <c r="O27" s="112">
        <v>1</v>
      </c>
      <c r="P27" s="109" t="s">
        <v>456</v>
      </c>
      <c r="Q27" s="197">
        <v>3</v>
      </c>
      <c r="R27" s="113">
        <f t="shared" si="4"/>
        <v>3</v>
      </c>
      <c r="S27" s="113">
        <f t="shared" si="5"/>
        <v>3</v>
      </c>
      <c r="T27" s="113">
        <v>3</v>
      </c>
      <c r="U27" s="295" t="s">
        <v>56</v>
      </c>
    </row>
    <row r="28" spans="1:21" ht="37.5" customHeight="1">
      <c r="A28" s="392">
        <v>12</v>
      </c>
      <c r="B28" s="329"/>
      <c r="C28" s="295"/>
      <c r="D28" s="197" t="s">
        <v>485</v>
      </c>
      <c r="E28" s="199" t="s">
        <v>486</v>
      </c>
      <c r="F28" s="199" t="s">
        <v>487</v>
      </c>
      <c r="G28" s="112">
        <v>5</v>
      </c>
      <c r="H28" s="113">
        <f t="shared" si="0"/>
        <v>5</v>
      </c>
      <c r="I28" s="113">
        <f t="shared" si="1"/>
        <v>5</v>
      </c>
      <c r="J28" s="112">
        <v>5</v>
      </c>
      <c r="K28" s="199" t="s">
        <v>455</v>
      </c>
      <c r="L28" s="112">
        <v>1</v>
      </c>
      <c r="M28" s="113">
        <f t="shared" si="2"/>
        <v>1</v>
      </c>
      <c r="N28" s="113">
        <f t="shared" si="3"/>
        <v>1</v>
      </c>
      <c r="O28" s="112">
        <v>1</v>
      </c>
      <c r="P28" s="109" t="s">
        <v>456</v>
      </c>
      <c r="Q28" s="197">
        <v>3</v>
      </c>
      <c r="R28" s="113">
        <f t="shared" si="4"/>
        <v>3</v>
      </c>
      <c r="S28" s="113">
        <f t="shared" si="5"/>
        <v>3</v>
      </c>
      <c r="T28" s="113">
        <v>3</v>
      </c>
      <c r="U28" s="295"/>
    </row>
    <row r="29" spans="1:21" ht="37.5" customHeight="1">
      <c r="A29" s="392">
        <v>13</v>
      </c>
      <c r="B29" s="329"/>
      <c r="C29" s="295"/>
      <c r="D29" s="387" t="s">
        <v>840</v>
      </c>
      <c r="E29" s="390" t="s">
        <v>841</v>
      </c>
      <c r="F29" s="199" t="s">
        <v>488</v>
      </c>
      <c r="G29" s="112">
        <v>5</v>
      </c>
      <c r="H29" s="113">
        <f t="shared" si="0"/>
        <v>5</v>
      </c>
      <c r="I29" s="113">
        <f t="shared" si="1"/>
        <v>5</v>
      </c>
      <c r="J29" s="112">
        <v>5</v>
      </c>
      <c r="K29" s="199" t="s">
        <v>455</v>
      </c>
      <c r="L29" s="112">
        <v>1</v>
      </c>
      <c r="M29" s="113">
        <f t="shared" si="2"/>
        <v>1</v>
      </c>
      <c r="N29" s="113">
        <f t="shared" si="3"/>
        <v>1</v>
      </c>
      <c r="O29" s="112">
        <v>1</v>
      </c>
      <c r="P29" s="109" t="s">
        <v>456</v>
      </c>
      <c r="Q29" s="197">
        <v>3</v>
      </c>
      <c r="R29" s="113">
        <f t="shared" si="4"/>
        <v>3</v>
      </c>
      <c r="S29" s="113">
        <f t="shared" si="5"/>
        <v>3</v>
      </c>
      <c r="T29" s="113">
        <v>3</v>
      </c>
      <c r="U29" s="295"/>
    </row>
    <row r="30" spans="1:21" ht="37.5" customHeight="1">
      <c r="A30" s="392">
        <v>14</v>
      </c>
      <c r="B30" s="329"/>
      <c r="C30" s="295"/>
      <c r="D30" s="387" t="s">
        <v>842</v>
      </c>
      <c r="E30" s="390" t="s">
        <v>843</v>
      </c>
      <c r="F30" s="199" t="s">
        <v>844</v>
      </c>
      <c r="G30" s="270">
        <v>5</v>
      </c>
      <c r="H30" s="113">
        <f t="shared" ref="H30" si="6">IF(G30= I30, J30)</f>
        <v>5</v>
      </c>
      <c r="I30" s="113">
        <f t="shared" ref="I30" si="7">IF(G30= "NA", "NA", J30)</f>
        <v>5</v>
      </c>
      <c r="J30" s="270">
        <v>5</v>
      </c>
      <c r="K30" s="199" t="s">
        <v>455</v>
      </c>
      <c r="L30" s="270">
        <v>1</v>
      </c>
      <c r="M30" s="113">
        <f t="shared" ref="M30" si="8">IF(L30= N30, O30)</f>
        <v>1</v>
      </c>
      <c r="N30" s="113">
        <f t="shared" ref="N30" si="9">IF(L30="NA", "NA",O30)</f>
        <v>1</v>
      </c>
      <c r="O30" s="270">
        <v>1</v>
      </c>
      <c r="P30" s="271" t="s">
        <v>456</v>
      </c>
      <c r="Q30" s="272">
        <v>3</v>
      </c>
      <c r="R30" s="113">
        <f t="shared" ref="R30" si="10">IF(Q30= S30, T30)</f>
        <v>3</v>
      </c>
      <c r="S30" s="113">
        <f t="shared" ref="S30" si="11">IF(Q30="NA","2NA",T30)</f>
        <v>3</v>
      </c>
      <c r="T30" s="113">
        <v>3</v>
      </c>
      <c r="U30" s="295"/>
    </row>
    <row r="31" spans="1:21" ht="37.5" customHeight="1">
      <c r="A31" s="392">
        <v>15</v>
      </c>
      <c r="B31" s="329"/>
      <c r="C31" s="295"/>
      <c r="D31" s="197" t="s">
        <v>489</v>
      </c>
      <c r="E31" s="199" t="s">
        <v>490</v>
      </c>
      <c r="F31" s="199" t="s">
        <v>491</v>
      </c>
      <c r="G31" s="112">
        <v>5</v>
      </c>
      <c r="H31" s="113">
        <f t="shared" si="0"/>
        <v>5</v>
      </c>
      <c r="I31" s="113">
        <f t="shared" si="1"/>
        <v>5</v>
      </c>
      <c r="J31" s="112">
        <v>5</v>
      </c>
      <c r="K31" s="199" t="s">
        <v>455</v>
      </c>
      <c r="L31" s="112">
        <v>1</v>
      </c>
      <c r="M31" s="113">
        <f t="shared" si="2"/>
        <v>1</v>
      </c>
      <c r="N31" s="113">
        <f t="shared" si="3"/>
        <v>1</v>
      </c>
      <c r="O31" s="112">
        <v>1</v>
      </c>
      <c r="P31" s="109" t="s">
        <v>456</v>
      </c>
      <c r="Q31" s="197">
        <v>3</v>
      </c>
      <c r="R31" s="113">
        <f t="shared" si="4"/>
        <v>3</v>
      </c>
      <c r="S31" s="113">
        <f t="shared" si="5"/>
        <v>3</v>
      </c>
      <c r="T31" s="113">
        <v>3</v>
      </c>
      <c r="U31" s="295" t="s">
        <v>56</v>
      </c>
    </row>
    <row r="32" spans="1:21" ht="37.5" customHeight="1">
      <c r="A32" s="392">
        <v>16</v>
      </c>
      <c r="B32" s="329"/>
      <c r="C32" s="295"/>
      <c r="D32" s="197" t="s">
        <v>492</v>
      </c>
      <c r="E32" s="199" t="s">
        <v>493</v>
      </c>
      <c r="F32" s="199" t="s">
        <v>494</v>
      </c>
      <c r="G32" s="112">
        <v>5</v>
      </c>
      <c r="H32" s="113">
        <f t="shared" si="0"/>
        <v>5</v>
      </c>
      <c r="I32" s="113">
        <f t="shared" si="1"/>
        <v>5</v>
      </c>
      <c r="J32" s="112">
        <v>5</v>
      </c>
      <c r="K32" s="199" t="s">
        <v>455</v>
      </c>
      <c r="L32" s="112">
        <v>1</v>
      </c>
      <c r="M32" s="113">
        <f t="shared" si="2"/>
        <v>1</v>
      </c>
      <c r="N32" s="113">
        <f t="shared" si="3"/>
        <v>1</v>
      </c>
      <c r="O32" s="112">
        <v>1</v>
      </c>
      <c r="P32" s="109" t="s">
        <v>456</v>
      </c>
      <c r="Q32" s="197">
        <v>3</v>
      </c>
      <c r="R32" s="113">
        <f t="shared" si="4"/>
        <v>3</v>
      </c>
      <c r="S32" s="113">
        <f t="shared" si="5"/>
        <v>3</v>
      </c>
      <c r="T32" s="113">
        <v>3</v>
      </c>
      <c r="U32" s="295"/>
    </row>
    <row r="33" spans="1:21" ht="37.5" customHeight="1">
      <c r="A33" s="392">
        <v>17</v>
      </c>
      <c r="B33" s="329"/>
      <c r="C33" s="295"/>
      <c r="D33" s="194" t="s">
        <v>495</v>
      </c>
      <c r="E33" s="199" t="s">
        <v>496</v>
      </c>
      <c r="F33" s="199" t="s">
        <v>497</v>
      </c>
      <c r="G33" s="112">
        <v>5</v>
      </c>
      <c r="H33" s="113">
        <f t="shared" si="0"/>
        <v>5</v>
      </c>
      <c r="I33" s="113">
        <f t="shared" si="1"/>
        <v>5</v>
      </c>
      <c r="J33" s="112">
        <v>5</v>
      </c>
      <c r="K33" s="199" t="s">
        <v>455</v>
      </c>
      <c r="L33" s="112">
        <v>1</v>
      </c>
      <c r="M33" s="113">
        <f t="shared" si="2"/>
        <v>1</v>
      </c>
      <c r="N33" s="113">
        <f t="shared" si="3"/>
        <v>1</v>
      </c>
      <c r="O33" s="112">
        <v>1</v>
      </c>
      <c r="P33" s="109" t="s">
        <v>456</v>
      </c>
      <c r="Q33" s="197">
        <v>3</v>
      </c>
      <c r="R33" s="113">
        <f t="shared" si="4"/>
        <v>3</v>
      </c>
      <c r="S33" s="113">
        <f t="shared" si="5"/>
        <v>3</v>
      </c>
      <c r="T33" s="113">
        <v>3</v>
      </c>
      <c r="U33" s="295"/>
    </row>
    <row r="34" spans="1:21" ht="37.5" customHeight="1">
      <c r="A34" s="392">
        <v>18</v>
      </c>
      <c r="B34" s="329"/>
      <c r="C34" s="295"/>
      <c r="D34" s="197" t="s">
        <v>498</v>
      </c>
      <c r="E34" s="199" t="s">
        <v>499</v>
      </c>
      <c r="F34" s="199" t="s">
        <v>500</v>
      </c>
      <c r="G34" s="112">
        <v>5</v>
      </c>
      <c r="H34" s="113">
        <f t="shared" si="0"/>
        <v>5</v>
      </c>
      <c r="I34" s="113">
        <f t="shared" si="1"/>
        <v>5</v>
      </c>
      <c r="J34" s="112">
        <v>5</v>
      </c>
      <c r="K34" s="199" t="s">
        <v>455</v>
      </c>
      <c r="L34" s="112">
        <v>1</v>
      </c>
      <c r="M34" s="113">
        <f t="shared" si="2"/>
        <v>1</v>
      </c>
      <c r="N34" s="113">
        <f t="shared" si="3"/>
        <v>1</v>
      </c>
      <c r="O34" s="112">
        <v>1</v>
      </c>
      <c r="P34" s="109" t="s">
        <v>456</v>
      </c>
      <c r="Q34" s="197">
        <v>3</v>
      </c>
      <c r="R34" s="113">
        <f t="shared" si="4"/>
        <v>3</v>
      </c>
      <c r="S34" s="113">
        <f t="shared" si="5"/>
        <v>3</v>
      </c>
      <c r="T34" s="113">
        <v>3</v>
      </c>
      <c r="U34" s="295" t="s">
        <v>56</v>
      </c>
    </row>
    <row r="35" spans="1:21" ht="47.25" customHeight="1">
      <c r="A35" s="392">
        <v>19</v>
      </c>
      <c r="B35" s="329"/>
      <c r="C35" s="295"/>
      <c r="D35" s="197" t="s">
        <v>501</v>
      </c>
      <c r="E35" s="268" t="s">
        <v>502</v>
      </c>
      <c r="F35" s="201" t="s">
        <v>503</v>
      </c>
      <c r="G35" s="112">
        <v>5</v>
      </c>
      <c r="H35" s="113">
        <f t="shared" si="0"/>
        <v>5</v>
      </c>
      <c r="I35" s="113">
        <f t="shared" si="1"/>
        <v>5</v>
      </c>
      <c r="J35" s="112">
        <v>5</v>
      </c>
      <c r="K35" s="199" t="s">
        <v>455</v>
      </c>
      <c r="L35" s="112">
        <v>1</v>
      </c>
      <c r="M35" s="113">
        <f t="shared" si="2"/>
        <v>1</v>
      </c>
      <c r="N35" s="113">
        <f t="shared" si="3"/>
        <v>1</v>
      </c>
      <c r="O35" s="112">
        <v>1</v>
      </c>
      <c r="P35" s="109" t="s">
        <v>456</v>
      </c>
      <c r="Q35" s="197">
        <v>3</v>
      </c>
      <c r="R35" s="113">
        <f t="shared" si="4"/>
        <v>3</v>
      </c>
      <c r="S35" s="113">
        <f t="shared" si="5"/>
        <v>3</v>
      </c>
      <c r="T35" s="113">
        <v>3</v>
      </c>
      <c r="U35" s="295"/>
    </row>
    <row r="36" spans="1:21" ht="45.75" customHeight="1">
      <c r="A36" s="392">
        <v>20</v>
      </c>
      <c r="B36" s="329"/>
      <c r="C36" s="295"/>
      <c r="D36" s="388" t="s">
        <v>504</v>
      </c>
      <c r="E36" s="389" t="s">
        <v>502</v>
      </c>
      <c r="F36" s="201" t="s">
        <v>505</v>
      </c>
      <c r="G36" s="112">
        <v>5</v>
      </c>
      <c r="H36" s="113">
        <f t="shared" si="0"/>
        <v>5</v>
      </c>
      <c r="I36" s="113">
        <f t="shared" si="1"/>
        <v>5</v>
      </c>
      <c r="J36" s="112">
        <v>5</v>
      </c>
      <c r="K36" s="199" t="s">
        <v>455</v>
      </c>
      <c r="L36" s="112">
        <v>1</v>
      </c>
      <c r="M36" s="113">
        <f t="shared" si="2"/>
        <v>1</v>
      </c>
      <c r="N36" s="113">
        <f t="shared" si="3"/>
        <v>1</v>
      </c>
      <c r="O36" s="112">
        <v>1</v>
      </c>
      <c r="P36" s="109" t="s">
        <v>456</v>
      </c>
      <c r="Q36" s="197">
        <v>3</v>
      </c>
      <c r="R36" s="113">
        <f t="shared" si="4"/>
        <v>3</v>
      </c>
      <c r="S36" s="113">
        <f t="shared" si="5"/>
        <v>3</v>
      </c>
      <c r="T36" s="113">
        <v>3</v>
      </c>
      <c r="U36" s="295"/>
    </row>
    <row r="37" spans="1:21" ht="52.5" customHeight="1">
      <c r="A37" s="392">
        <v>21</v>
      </c>
      <c r="B37" s="329"/>
      <c r="C37" s="295"/>
      <c r="D37" s="388" t="s">
        <v>506</v>
      </c>
      <c r="E37" s="390" t="s">
        <v>507</v>
      </c>
      <c r="F37" s="199" t="s">
        <v>508</v>
      </c>
      <c r="G37" s="112">
        <v>5</v>
      </c>
      <c r="H37" s="113">
        <f t="shared" si="0"/>
        <v>5</v>
      </c>
      <c r="I37" s="113">
        <f t="shared" si="1"/>
        <v>5</v>
      </c>
      <c r="J37" s="112">
        <v>5</v>
      </c>
      <c r="K37" s="199" t="s">
        <v>455</v>
      </c>
      <c r="L37" s="112">
        <v>1</v>
      </c>
      <c r="M37" s="113">
        <f t="shared" si="2"/>
        <v>1</v>
      </c>
      <c r="N37" s="113">
        <f t="shared" si="3"/>
        <v>1</v>
      </c>
      <c r="O37" s="112">
        <v>1</v>
      </c>
      <c r="P37" s="109" t="s">
        <v>456</v>
      </c>
      <c r="Q37" s="197">
        <v>3</v>
      </c>
      <c r="R37" s="113">
        <f t="shared" si="4"/>
        <v>3</v>
      </c>
      <c r="S37" s="113">
        <f t="shared" si="5"/>
        <v>3</v>
      </c>
      <c r="T37" s="113">
        <v>3</v>
      </c>
      <c r="U37" s="295"/>
    </row>
    <row r="38" spans="1:21" ht="47.25" customHeight="1">
      <c r="A38" s="392">
        <v>22</v>
      </c>
      <c r="B38" s="329"/>
      <c r="C38" s="295"/>
      <c r="D38" s="388" t="s">
        <v>509</v>
      </c>
      <c r="E38" s="390" t="s">
        <v>507</v>
      </c>
      <c r="F38" s="199" t="s">
        <v>510</v>
      </c>
      <c r="G38" s="112">
        <v>5</v>
      </c>
      <c r="H38" s="113">
        <f t="shared" si="0"/>
        <v>5</v>
      </c>
      <c r="I38" s="113">
        <f t="shared" si="1"/>
        <v>5</v>
      </c>
      <c r="J38" s="112">
        <v>5</v>
      </c>
      <c r="K38" s="199" t="s">
        <v>455</v>
      </c>
      <c r="L38" s="112">
        <v>1</v>
      </c>
      <c r="M38" s="113">
        <f t="shared" si="2"/>
        <v>1</v>
      </c>
      <c r="N38" s="113">
        <f t="shared" si="3"/>
        <v>1</v>
      </c>
      <c r="O38" s="112">
        <v>1</v>
      </c>
      <c r="P38" s="109" t="s">
        <v>456</v>
      </c>
      <c r="Q38" s="197">
        <v>3</v>
      </c>
      <c r="R38" s="113">
        <f t="shared" si="4"/>
        <v>3</v>
      </c>
      <c r="S38" s="113">
        <f t="shared" si="5"/>
        <v>3</v>
      </c>
      <c r="T38" s="113">
        <v>3</v>
      </c>
      <c r="U38" s="295"/>
    </row>
    <row r="39" spans="1:21" ht="52.5" customHeight="1">
      <c r="A39" s="392">
        <v>23</v>
      </c>
      <c r="B39" s="329"/>
      <c r="C39" s="295"/>
      <c r="D39" s="197" t="s">
        <v>511</v>
      </c>
      <c r="E39" s="199" t="s">
        <v>512</v>
      </c>
      <c r="F39" s="199" t="s">
        <v>513</v>
      </c>
      <c r="G39" s="112">
        <v>5</v>
      </c>
      <c r="H39" s="113">
        <f t="shared" si="0"/>
        <v>5</v>
      </c>
      <c r="I39" s="113">
        <f t="shared" si="1"/>
        <v>5</v>
      </c>
      <c r="J39" s="112">
        <v>5</v>
      </c>
      <c r="K39" s="199" t="s">
        <v>455</v>
      </c>
      <c r="L39" s="112">
        <v>1</v>
      </c>
      <c r="M39" s="113">
        <f t="shared" si="2"/>
        <v>1</v>
      </c>
      <c r="N39" s="113">
        <f t="shared" si="3"/>
        <v>1</v>
      </c>
      <c r="O39" s="112">
        <v>1</v>
      </c>
      <c r="P39" s="109" t="s">
        <v>456</v>
      </c>
      <c r="Q39" s="197">
        <v>3</v>
      </c>
      <c r="R39" s="113">
        <f t="shared" si="4"/>
        <v>3</v>
      </c>
      <c r="S39" s="113">
        <f t="shared" si="5"/>
        <v>3</v>
      </c>
      <c r="T39" s="113">
        <v>3</v>
      </c>
      <c r="U39" s="295" t="s">
        <v>56</v>
      </c>
    </row>
    <row r="40" spans="1:21" ht="42" customHeight="1">
      <c r="A40" s="392">
        <v>24</v>
      </c>
      <c r="B40" s="329"/>
      <c r="C40" s="295"/>
      <c r="D40" s="197" t="s">
        <v>514</v>
      </c>
      <c r="E40" s="199" t="s">
        <v>515</v>
      </c>
      <c r="F40" s="199" t="s">
        <v>516</v>
      </c>
      <c r="G40" s="112">
        <v>5</v>
      </c>
      <c r="H40" s="113">
        <f t="shared" si="0"/>
        <v>5</v>
      </c>
      <c r="I40" s="113">
        <f t="shared" si="1"/>
        <v>5</v>
      </c>
      <c r="J40" s="112">
        <v>5</v>
      </c>
      <c r="K40" s="199" t="s">
        <v>455</v>
      </c>
      <c r="L40" s="112">
        <v>1</v>
      </c>
      <c r="M40" s="113">
        <f t="shared" si="2"/>
        <v>1</v>
      </c>
      <c r="N40" s="113">
        <f t="shared" si="3"/>
        <v>1</v>
      </c>
      <c r="O40" s="112">
        <v>1</v>
      </c>
      <c r="P40" s="109" t="s">
        <v>456</v>
      </c>
      <c r="Q40" s="197">
        <v>3</v>
      </c>
      <c r="R40" s="113">
        <f t="shared" si="4"/>
        <v>3</v>
      </c>
      <c r="S40" s="113">
        <f t="shared" si="5"/>
        <v>3</v>
      </c>
      <c r="T40" s="113">
        <v>3</v>
      </c>
      <c r="U40" s="295"/>
    </row>
    <row r="41" spans="1:21" ht="50.25" customHeight="1">
      <c r="A41" s="392">
        <v>25</v>
      </c>
      <c r="B41" s="329"/>
      <c r="C41" s="295"/>
      <c r="D41" s="197" t="s">
        <v>517</v>
      </c>
      <c r="E41" s="199" t="s">
        <v>515</v>
      </c>
      <c r="F41" s="199" t="s">
        <v>518</v>
      </c>
      <c r="G41" s="112">
        <v>5</v>
      </c>
      <c r="H41" s="113">
        <f t="shared" si="0"/>
        <v>5</v>
      </c>
      <c r="I41" s="113">
        <f t="shared" si="1"/>
        <v>5</v>
      </c>
      <c r="J41" s="112">
        <v>5</v>
      </c>
      <c r="K41" s="199" t="s">
        <v>455</v>
      </c>
      <c r="L41" s="112">
        <v>1</v>
      </c>
      <c r="M41" s="113">
        <f t="shared" si="2"/>
        <v>1</v>
      </c>
      <c r="N41" s="113">
        <f t="shared" si="3"/>
        <v>1</v>
      </c>
      <c r="O41" s="112">
        <v>1</v>
      </c>
      <c r="P41" s="109" t="s">
        <v>456</v>
      </c>
      <c r="Q41" s="197">
        <v>3</v>
      </c>
      <c r="R41" s="113">
        <f t="shared" si="4"/>
        <v>3</v>
      </c>
      <c r="S41" s="113">
        <f t="shared" si="5"/>
        <v>3</v>
      </c>
      <c r="T41" s="113">
        <v>3</v>
      </c>
      <c r="U41" s="295"/>
    </row>
    <row r="42" spans="1:21" ht="50.25" customHeight="1">
      <c r="A42" s="392">
        <v>26</v>
      </c>
      <c r="B42" s="329"/>
      <c r="C42" s="295"/>
      <c r="D42" s="197" t="s">
        <v>519</v>
      </c>
      <c r="E42" s="199" t="s">
        <v>520</v>
      </c>
      <c r="F42" s="199" t="s">
        <v>521</v>
      </c>
      <c r="G42" s="112">
        <v>5</v>
      </c>
      <c r="H42" s="113">
        <f t="shared" si="0"/>
        <v>5</v>
      </c>
      <c r="I42" s="113">
        <f t="shared" si="1"/>
        <v>5</v>
      </c>
      <c r="J42" s="112">
        <v>5</v>
      </c>
      <c r="K42" s="199" t="s">
        <v>455</v>
      </c>
      <c r="L42" s="112">
        <v>1</v>
      </c>
      <c r="M42" s="113">
        <f t="shared" si="2"/>
        <v>1</v>
      </c>
      <c r="N42" s="113">
        <f t="shared" si="3"/>
        <v>1</v>
      </c>
      <c r="O42" s="112">
        <v>1</v>
      </c>
      <c r="P42" s="109" t="s">
        <v>456</v>
      </c>
      <c r="Q42" s="197">
        <v>3</v>
      </c>
      <c r="R42" s="113">
        <f t="shared" si="4"/>
        <v>3</v>
      </c>
      <c r="S42" s="113">
        <f t="shared" si="5"/>
        <v>3</v>
      </c>
      <c r="T42" s="113">
        <v>3</v>
      </c>
      <c r="U42" s="295"/>
    </row>
    <row r="43" spans="1:21" ht="37.5" customHeight="1">
      <c r="A43" s="392">
        <v>27</v>
      </c>
      <c r="B43" s="329"/>
      <c r="C43" s="295"/>
      <c r="D43" s="132" t="s">
        <v>522</v>
      </c>
      <c r="E43" s="199" t="s">
        <v>523</v>
      </c>
      <c r="F43" s="199" t="s">
        <v>524</v>
      </c>
      <c r="G43" s="112">
        <v>5</v>
      </c>
      <c r="H43" s="113">
        <f t="shared" si="0"/>
        <v>5</v>
      </c>
      <c r="I43" s="113">
        <f t="shared" si="1"/>
        <v>5</v>
      </c>
      <c r="J43" s="112">
        <v>5</v>
      </c>
      <c r="K43" s="199" t="s">
        <v>455</v>
      </c>
      <c r="L43" s="112">
        <v>1</v>
      </c>
      <c r="M43" s="113">
        <f t="shared" si="2"/>
        <v>1</v>
      </c>
      <c r="N43" s="113">
        <f t="shared" si="3"/>
        <v>1</v>
      </c>
      <c r="O43" s="112">
        <v>1</v>
      </c>
      <c r="P43" s="109" t="s">
        <v>456</v>
      </c>
      <c r="Q43" s="197">
        <v>3</v>
      </c>
      <c r="R43" s="113">
        <f t="shared" si="4"/>
        <v>3</v>
      </c>
      <c r="S43" s="113">
        <f t="shared" si="5"/>
        <v>3</v>
      </c>
      <c r="T43" s="113">
        <v>3</v>
      </c>
      <c r="U43" s="295"/>
    </row>
    <row r="44" spans="1:21" ht="37.5" customHeight="1">
      <c r="A44" s="392">
        <v>28</v>
      </c>
      <c r="B44" s="329"/>
      <c r="C44" s="295"/>
      <c r="D44" s="132" t="s">
        <v>525</v>
      </c>
      <c r="E44" s="199" t="s">
        <v>526</v>
      </c>
      <c r="F44" s="199" t="s">
        <v>527</v>
      </c>
      <c r="G44" s="112">
        <v>5</v>
      </c>
      <c r="H44" s="113">
        <f t="shared" si="0"/>
        <v>5</v>
      </c>
      <c r="I44" s="113">
        <f t="shared" si="1"/>
        <v>5</v>
      </c>
      <c r="J44" s="112">
        <v>5</v>
      </c>
      <c r="K44" s="199" t="s">
        <v>455</v>
      </c>
      <c r="L44" s="112">
        <v>1</v>
      </c>
      <c r="M44" s="113">
        <f t="shared" si="2"/>
        <v>1</v>
      </c>
      <c r="N44" s="113">
        <f t="shared" si="3"/>
        <v>1</v>
      </c>
      <c r="O44" s="112">
        <v>1</v>
      </c>
      <c r="P44" s="109" t="s">
        <v>456</v>
      </c>
      <c r="Q44" s="197">
        <v>3</v>
      </c>
      <c r="R44" s="113">
        <f t="shared" si="4"/>
        <v>3</v>
      </c>
      <c r="S44" s="113">
        <f t="shared" si="5"/>
        <v>3</v>
      </c>
      <c r="T44" s="113">
        <v>3</v>
      </c>
      <c r="U44" s="295"/>
    </row>
    <row r="45" spans="1:21" ht="37.5" customHeight="1">
      <c r="A45" s="392">
        <v>29</v>
      </c>
      <c r="B45" s="329"/>
      <c r="C45" s="295"/>
      <c r="D45" s="112" t="s">
        <v>528</v>
      </c>
      <c r="E45" s="269" t="s">
        <v>529</v>
      </c>
      <c r="F45" s="199" t="s">
        <v>530</v>
      </c>
      <c r="G45" s="112">
        <v>5</v>
      </c>
      <c r="H45" s="113">
        <f t="shared" si="0"/>
        <v>5</v>
      </c>
      <c r="I45" s="113">
        <f t="shared" si="1"/>
        <v>5</v>
      </c>
      <c r="J45" s="112">
        <v>5</v>
      </c>
      <c r="K45" s="199" t="s">
        <v>455</v>
      </c>
      <c r="L45" s="112">
        <v>1</v>
      </c>
      <c r="M45" s="113">
        <f t="shared" si="2"/>
        <v>1</v>
      </c>
      <c r="N45" s="113">
        <f t="shared" si="3"/>
        <v>1</v>
      </c>
      <c r="O45" s="112">
        <v>1</v>
      </c>
      <c r="P45" s="109" t="s">
        <v>456</v>
      </c>
      <c r="Q45" s="197">
        <v>3</v>
      </c>
      <c r="R45" s="113">
        <f t="shared" si="4"/>
        <v>3</v>
      </c>
      <c r="S45" s="113">
        <f t="shared" si="5"/>
        <v>3</v>
      </c>
      <c r="T45" s="113">
        <v>3</v>
      </c>
      <c r="U45" s="295"/>
    </row>
    <row r="46" spans="1:21" ht="37.5" customHeight="1">
      <c r="A46" s="392">
        <v>30</v>
      </c>
      <c r="B46" s="329"/>
      <c r="C46" s="295"/>
      <c r="D46" s="197" t="s">
        <v>531</v>
      </c>
      <c r="E46" s="199" t="s">
        <v>532</v>
      </c>
      <c r="F46" s="199" t="s">
        <v>533</v>
      </c>
      <c r="G46" s="112">
        <v>5</v>
      </c>
      <c r="H46" s="113">
        <f t="shared" si="0"/>
        <v>5</v>
      </c>
      <c r="I46" s="113">
        <f t="shared" si="1"/>
        <v>5</v>
      </c>
      <c r="J46" s="112">
        <v>5</v>
      </c>
      <c r="K46" s="199" t="s">
        <v>455</v>
      </c>
      <c r="L46" s="112">
        <v>1</v>
      </c>
      <c r="M46" s="113">
        <f t="shared" si="2"/>
        <v>1</v>
      </c>
      <c r="N46" s="113">
        <f t="shared" si="3"/>
        <v>1</v>
      </c>
      <c r="O46" s="112">
        <v>1</v>
      </c>
      <c r="P46" s="109" t="s">
        <v>456</v>
      </c>
      <c r="Q46" s="197">
        <v>3</v>
      </c>
      <c r="R46" s="113">
        <f t="shared" si="4"/>
        <v>3</v>
      </c>
      <c r="S46" s="113">
        <f t="shared" si="5"/>
        <v>3</v>
      </c>
      <c r="T46" s="113">
        <v>3</v>
      </c>
      <c r="U46" s="295"/>
    </row>
    <row r="47" spans="1:21" ht="37.5" customHeight="1">
      <c r="A47" s="392">
        <v>31</v>
      </c>
      <c r="B47" s="329"/>
      <c r="C47" s="295"/>
      <c r="D47" s="132" t="s">
        <v>534</v>
      </c>
      <c r="E47" s="199" t="s">
        <v>535</v>
      </c>
      <c r="F47" s="199" t="s">
        <v>536</v>
      </c>
      <c r="G47" s="112">
        <v>5</v>
      </c>
      <c r="H47" s="113">
        <f t="shared" si="0"/>
        <v>5</v>
      </c>
      <c r="I47" s="113">
        <f t="shared" si="1"/>
        <v>5</v>
      </c>
      <c r="J47" s="112">
        <v>5</v>
      </c>
      <c r="K47" s="199" t="s">
        <v>455</v>
      </c>
      <c r="L47" s="112">
        <v>1</v>
      </c>
      <c r="M47" s="113">
        <f t="shared" si="2"/>
        <v>1</v>
      </c>
      <c r="N47" s="113">
        <f t="shared" si="3"/>
        <v>1</v>
      </c>
      <c r="O47" s="112">
        <v>1</v>
      </c>
      <c r="P47" s="109" t="s">
        <v>456</v>
      </c>
      <c r="Q47" s="197">
        <v>3</v>
      </c>
      <c r="R47" s="113">
        <f t="shared" si="4"/>
        <v>3</v>
      </c>
      <c r="S47" s="113">
        <f t="shared" si="5"/>
        <v>3</v>
      </c>
      <c r="T47" s="113">
        <v>3</v>
      </c>
      <c r="U47" s="295"/>
    </row>
    <row r="48" spans="1:21" ht="37.5" customHeight="1">
      <c r="A48" s="392">
        <v>32</v>
      </c>
      <c r="B48" s="329"/>
      <c r="C48" s="295"/>
      <c r="D48" s="197" t="s">
        <v>537</v>
      </c>
      <c r="E48" s="199" t="s">
        <v>538</v>
      </c>
      <c r="F48" s="199" t="s">
        <v>539</v>
      </c>
      <c r="G48" s="112">
        <v>5</v>
      </c>
      <c r="H48" s="113">
        <f t="shared" si="0"/>
        <v>5</v>
      </c>
      <c r="I48" s="113">
        <f t="shared" si="1"/>
        <v>5</v>
      </c>
      <c r="J48" s="112">
        <v>5</v>
      </c>
      <c r="K48" s="199" t="s">
        <v>455</v>
      </c>
      <c r="L48" s="112">
        <v>1</v>
      </c>
      <c r="M48" s="113">
        <f t="shared" si="2"/>
        <v>1</v>
      </c>
      <c r="N48" s="113">
        <f t="shared" si="3"/>
        <v>1</v>
      </c>
      <c r="O48" s="112">
        <v>1</v>
      </c>
      <c r="P48" s="109" t="s">
        <v>456</v>
      </c>
      <c r="Q48" s="197">
        <v>3</v>
      </c>
      <c r="R48" s="113">
        <f t="shared" si="4"/>
        <v>3</v>
      </c>
      <c r="S48" s="113">
        <f t="shared" si="5"/>
        <v>3</v>
      </c>
      <c r="T48" s="113">
        <v>3</v>
      </c>
      <c r="U48" s="295"/>
    </row>
    <row r="49" spans="1:21" ht="37.5" customHeight="1">
      <c r="A49" s="392">
        <v>33</v>
      </c>
      <c r="B49" s="329"/>
      <c r="C49" s="295"/>
      <c r="D49" s="197" t="s">
        <v>540</v>
      </c>
      <c r="E49" s="199" t="s">
        <v>541</v>
      </c>
      <c r="F49" s="199" t="s">
        <v>542</v>
      </c>
      <c r="G49" s="112">
        <v>5</v>
      </c>
      <c r="H49" s="113">
        <f t="shared" si="0"/>
        <v>5</v>
      </c>
      <c r="I49" s="113">
        <f t="shared" si="1"/>
        <v>5</v>
      </c>
      <c r="J49" s="112">
        <v>5</v>
      </c>
      <c r="K49" s="199" t="s">
        <v>455</v>
      </c>
      <c r="L49" s="112">
        <v>1</v>
      </c>
      <c r="M49" s="113">
        <f t="shared" si="2"/>
        <v>1</v>
      </c>
      <c r="N49" s="113">
        <f t="shared" si="3"/>
        <v>1</v>
      </c>
      <c r="O49" s="112">
        <v>1</v>
      </c>
      <c r="P49" s="109" t="s">
        <v>456</v>
      </c>
      <c r="Q49" s="197">
        <v>3</v>
      </c>
      <c r="R49" s="113">
        <f t="shared" si="4"/>
        <v>3</v>
      </c>
      <c r="S49" s="113">
        <f t="shared" si="5"/>
        <v>3</v>
      </c>
      <c r="T49" s="113">
        <v>3</v>
      </c>
      <c r="U49" s="295" t="s">
        <v>56</v>
      </c>
    </row>
    <row r="50" spans="1:21" ht="37.5" customHeight="1">
      <c r="A50" s="392">
        <v>34</v>
      </c>
      <c r="B50" s="329"/>
      <c r="C50" s="295"/>
      <c r="D50" s="132" t="s">
        <v>543</v>
      </c>
      <c r="E50" s="199" t="s">
        <v>544</v>
      </c>
      <c r="F50" s="199" t="s">
        <v>545</v>
      </c>
      <c r="G50" s="112">
        <v>5</v>
      </c>
      <c r="H50" s="113">
        <f t="shared" si="0"/>
        <v>5</v>
      </c>
      <c r="I50" s="113">
        <f t="shared" si="1"/>
        <v>5</v>
      </c>
      <c r="J50" s="112">
        <v>5</v>
      </c>
      <c r="K50" s="199" t="s">
        <v>455</v>
      </c>
      <c r="L50" s="112">
        <v>1</v>
      </c>
      <c r="M50" s="113">
        <f t="shared" si="2"/>
        <v>1</v>
      </c>
      <c r="N50" s="113">
        <f t="shared" si="3"/>
        <v>1</v>
      </c>
      <c r="O50" s="112">
        <v>1</v>
      </c>
      <c r="P50" s="109" t="s">
        <v>456</v>
      </c>
      <c r="Q50" s="197">
        <v>3</v>
      </c>
      <c r="R50" s="113">
        <f t="shared" si="4"/>
        <v>3</v>
      </c>
      <c r="S50" s="113">
        <f t="shared" si="5"/>
        <v>3</v>
      </c>
      <c r="T50" s="113">
        <v>3</v>
      </c>
      <c r="U50" s="295"/>
    </row>
    <row r="51" spans="1:21" ht="37.5" customHeight="1">
      <c r="A51" s="392">
        <v>35</v>
      </c>
      <c r="B51" s="329"/>
      <c r="C51" s="295"/>
      <c r="D51" s="197" t="s">
        <v>546</v>
      </c>
      <c r="E51" s="199" t="s">
        <v>547</v>
      </c>
      <c r="F51" s="199" t="s">
        <v>548</v>
      </c>
      <c r="G51" s="112">
        <v>5</v>
      </c>
      <c r="H51" s="113">
        <f t="shared" si="0"/>
        <v>5</v>
      </c>
      <c r="I51" s="113">
        <f t="shared" si="1"/>
        <v>5</v>
      </c>
      <c r="J51" s="112">
        <v>5</v>
      </c>
      <c r="K51" s="199" t="s">
        <v>455</v>
      </c>
      <c r="L51" s="112">
        <v>1</v>
      </c>
      <c r="M51" s="113">
        <f t="shared" si="2"/>
        <v>1</v>
      </c>
      <c r="N51" s="113">
        <f t="shared" si="3"/>
        <v>1</v>
      </c>
      <c r="O51" s="112">
        <v>1</v>
      </c>
      <c r="P51" s="109" t="s">
        <v>456</v>
      </c>
      <c r="Q51" s="197">
        <v>3</v>
      </c>
      <c r="R51" s="113">
        <f t="shared" si="4"/>
        <v>3</v>
      </c>
      <c r="S51" s="113">
        <f t="shared" si="5"/>
        <v>3</v>
      </c>
      <c r="T51" s="113">
        <v>3</v>
      </c>
      <c r="U51" s="295"/>
    </row>
    <row r="52" spans="1:21" ht="37.5" customHeight="1">
      <c r="A52" s="392">
        <v>36</v>
      </c>
      <c r="B52" s="329"/>
      <c r="C52" s="295"/>
      <c r="D52" s="197" t="s">
        <v>549</v>
      </c>
      <c r="E52" s="199" t="s">
        <v>550</v>
      </c>
      <c r="F52" s="199" t="s">
        <v>551</v>
      </c>
      <c r="G52" s="112">
        <v>5</v>
      </c>
      <c r="H52" s="113">
        <f t="shared" si="0"/>
        <v>5</v>
      </c>
      <c r="I52" s="113">
        <f t="shared" si="1"/>
        <v>5</v>
      </c>
      <c r="J52" s="112">
        <v>5</v>
      </c>
      <c r="K52" s="199" t="s">
        <v>455</v>
      </c>
      <c r="L52" s="112">
        <v>1</v>
      </c>
      <c r="M52" s="113">
        <f t="shared" si="2"/>
        <v>1</v>
      </c>
      <c r="N52" s="113">
        <f t="shared" si="3"/>
        <v>1</v>
      </c>
      <c r="O52" s="112">
        <v>1</v>
      </c>
      <c r="P52" s="109" t="s">
        <v>456</v>
      </c>
      <c r="Q52" s="197">
        <v>3</v>
      </c>
      <c r="R52" s="113">
        <f t="shared" si="4"/>
        <v>3</v>
      </c>
      <c r="S52" s="113">
        <f t="shared" si="5"/>
        <v>3</v>
      </c>
      <c r="T52" s="113">
        <v>3</v>
      </c>
      <c r="U52" s="295"/>
    </row>
    <row r="53" spans="1:21" ht="37.5" customHeight="1">
      <c r="A53" s="392">
        <v>37</v>
      </c>
      <c r="B53" s="329"/>
      <c r="C53" s="295"/>
      <c r="D53" s="132" t="s">
        <v>552</v>
      </c>
      <c r="E53" s="199" t="s">
        <v>553</v>
      </c>
      <c r="F53" s="199" t="s">
        <v>554</v>
      </c>
      <c r="G53" s="112">
        <v>5</v>
      </c>
      <c r="H53" s="113">
        <f t="shared" si="0"/>
        <v>5</v>
      </c>
      <c r="I53" s="113">
        <f t="shared" si="1"/>
        <v>5</v>
      </c>
      <c r="J53" s="112">
        <v>5</v>
      </c>
      <c r="K53" s="199" t="s">
        <v>455</v>
      </c>
      <c r="L53" s="112">
        <v>1</v>
      </c>
      <c r="M53" s="113">
        <f t="shared" si="2"/>
        <v>1</v>
      </c>
      <c r="N53" s="113">
        <f t="shared" si="3"/>
        <v>1</v>
      </c>
      <c r="O53" s="112">
        <v>1</v>
      </c>
      <c r="P53" s="109" t="s">
        <v>456</v>
      </c>
      <c r="Q53" s="197">
        <v>3</v>
      </c>
      <c r="R53" s="113">
        <f t="shared" si="4"/>
        <v>3</v>
      </c>
      <c r="S53" s="113">
        <f t="shared" si="5"/>
        <v>3</v>
      </c>
      <c r="T53" s="113">
        <v>3</v>
      </c>
      <c r="U53" s="295" t="s">
        <v>56</v>
      </c>
    </row>
    <row r="54" spans="1:21" ht="37.5" customHeight="1">
      <c r="A54" s="392">
        <v>38</v>
      </c>
      <c r="B54" s="329"/>
      <c r="C54" s="295"/>
      <c r="D54" s="132" t="s">
        <v>555</v>
      </c>
      <c r="E54" s="199" t="s">
        <v>556</v>
      </c>
      <c r="F54" s="199" t="s">
        <v>557</v>
      </c>
      <c r="G54" s="112">
        <v>5</v>
      </c>
      <c r="H54" s="113">
        <f t="shared" si="0"/>
        <v>5</v>
      </c>
      <c r="I54" s="113">
        <f t="shared" si="1"/>
        <v>5</v>
      </c>
      <c r="J54" s="112">
        <v>5</v>
      </c>
      <c r="K54" s="199" t="s">
        <v>455</v>
      </c>
      <c r="L54" s="112">
        <v>1</v>
      </c>
      <c r="M54" s="113">
        <f t="shared" si="2"/>
        <v>1</v>
      </c>
      <c r="N54" s="113">
        <f t="shared" si="3"/>
        <v>1</v>
      </c>
      <c r="O54" s="112">
        <v>1</v>
      </c>
      <c r="P54" s="109" t="s">
        <v>456</v>
      </c>
      <c r="Q54" s="197">
        <v>3</v>
      </c>
      <c r="R54" s="113">
        <f t="shared" si="4"/>
        <v>3</v>
      </c>
      <c r="S54" s="113">
        <f t="shared" si="5"/>
        <v>3</v>
      </c>
      <c r="T54" s="113">
        <v>3</v>
      </c>
      <c r="U54" s="295"/>
    </row>
    <row r="55" spans="1:21" ht="37.5" customHeight="1">
      <c r="A55" s="392">
        <v>39</v>
      </c>
      <c r="B55" s="329"/>
      <c r="C55" s="295"/>
      <c r="D55" s="197" t="s">
        <v>558</v>
      </c>
      <c r="E55" s="199" t="s">
        <v>559</v>
      </c>
      <c r="F55" s="199" t="s">
        <v>560</v>
      </c>
      <c r="G55" s="112">
        <v>5</v>
      </c>
      <c r="H55" s="113">
        <f t="shared" si="0"/>
        <v>5</v>
      </c>
      <c r="I55" s="113">
        <f t="shared" si="1"/>
        <v>5</v>
      </c>
      <c r="J55" s="112">
        <v>5</v>
      </c>
      <c r="K55" s="199" t="s">
        <v>455</v>
      </c>
      <c r="L55" s="112">
        <v>1</v>
      </c>
      <c r="M55" s="113">
        <f t="shared" si="2"/>
        <v>1</v>
      </c>
      <c r="N55" s="113">
        <f t="shared" si="3"/>
        <v>1</v>
      </c>
      <c r="O55" s="112">
        <v>1</v>
      </c>
      <c r="P55" s="109" t="s">
        <v>456</v>
      </c>
      <c r="Q55" s="197">
        <v>3</v>
      </c>
      <c r="R55" s="113">
        <f t="shared" si="4"/>
        <v>3</v>
      </c>
      <c r="S55" s="113">
        <f t="shared" si="5"/>
        <v>3</v>
      </c>
      <c r="T55" s="113">
        <v>3</v>
      </c>
      <c r="U55" s="295"/>
    </row>
    <row r="56" spans="1:21" ht="37.5" customHeight="1">
      <c r="A56" s="392">
        <v>40</v>
      </c>
      <c r="B56" s="329"/>
      <c r="C56" s="295"/>
      <c r="D56" s="132" t="s">
        <v>561</v>
      </c>
      <c r="E56" s="202" t="s">
        <v>562</v>
      </c>
      <c r="F56" s="199" t="s">
        <v>563</v>
      </c>
      <c r="G56" s="112">
        <v>5</v>
      </c>
      <c r="H56" s="113">
        <f t="shared" si="0"/>
        <v>5</v>
      </c>
      <c r="I56" s="113">
        <f t="shared" si="1"/>
        <v>5</v>
      </c>
      <c r="J56" s="112">
        <v>5</v>
      </c>
      <c r="K56" s="199" t="s">
        <v>455</v>
      </c>
      <c r="L56" s="112">
        <v>1</v>
      </c>
      <c r="M56" s="113">
        <f t="shared" si="2"/>
        <v>1</v>
      </c>
      <c r="N56" s="113">
        <f t="shared" si="3"/>
        <v>1</v>
      </c>
      <c r="O56" s="112">
        <v>1</v>
      </c>
      <c r="P56" s="109" t="s">
        <v>456</v>
      </c>
      <c r="Q56" s="197">
        <v>3</v>
      </c>
      <c r="R56" s="113">
        <f t="shared" si="4"/>
        <v>3</v>
      </c>
      <c r="S56" s="113">
        <f t="shared" si="5"/>
        <v>3</v>
      </c>
      <c r="T56" s="113">
        <v>3</v>
      </c>
      <c r="U56" s="295"/>
    </row>
    <row r="57" spans="1:21" ht="213.75" customHeight="1">
      <c r="A57" s="392">
        <v>41</v>
      </c>
      <c r="B57" s="329"/>
      <c r="C57" s="295"/>
      <c r="D57" s="197" t="s">
        <v>564</v>
      </c>
      <c r="E57" s="199" t="s">
        <v>565</v>
      </c>
      <c r="F57" s="199" t="s">
        <v>566</v>
      </c>
      <c r="G57" s="112">
        <v>5</v>
      </c>
      <c r="H57" s="113">
        <f t="shared" si="0"/>
        <v>5</v>
      </c>
      <c r="I57" s="113">
        <f t="shared" si="1"/>
        <v>5</v>
      </c>
      <c r="J57" s="112">
        <v>5</v>
      </c>
      <c r="K57" s="199" t="s">
        <v>455</v>
      </c>
      <c r="L57" s="112">
        <v>1</v>
      </c>
      <c r="M57" s="113">
        <f t="shared" si="2"/>
        <v>1</v>
      </c>
      <c r="N57" s="113">
        <f t="shared" si="3"/>
        <v>1</v>
      </c>
      <c r="O57" s="112">
        <v>1</v>
      </c>
      <c r="P57" s="109" t="s">
        <v>456</v>
      </c>
      <c r="Q57" s="197">
        <v>3</v>
      </c>
      <c r="R57" s="113">
        <f t="shared" si="4"/>
        <v>3</v>
      </c>
      <c r="S57" s="113">
        <f t="shared" si="5"/>
        <v>3</v>
      </c>
      <c r="T57" s="113">
        <v>3</v>
      </c>
      <c r="U57" s="295" t="s">
        <v>56</v>
      </c>
    </row>
    <row r="58" spans="1:21" ht="15">
      <c r="A58" s="198"/>
      <c r="B58" s="204"/>
      <c r="C58" s="205"/>
      <c r="D58" s="206"/>
      <c r="E58" s="206"/>
      <c r="F58" s="90"/>
      <c r="G58" s="207">
        <f>SUM( G17:G57)</f>
        <v>205</v>
      </c>
      <c r="H58" s="207">
        <f>SUM( H17:H57)</f>
        <v>205</v>
      </c>
      <c r="I58" s="207">
        <f>SUM( I17:I57)</f>
        <v>205</v>
      </c>
      <c r="J58" s="207">
        <f>SUM( J17:J57)</f>
        <v>205</v>
      </c>
      <c r="K58" s="208"/>
      <c r="L58" s="207">
        <f>SUM( L17:L57)</f>
        <v>41</v>
      </c>
      <c r="M58" s="207">
        <f>SUM( M17:M57)</f>
        <v>41</v>
      </c>
      <c r="N58" s="207">
        <f>SUM( N17:N57)</f>
        <v>41</v>
      </c>
      <c r="O58" s="207">
        <f>SUM( O17:O57)</f>
        <v>41</v>
      </c>
      <c r="P58" s="208"/>
      <c r="Q58" s="207">
        <f>SUM( Q17:Q57)</f>
        <v>123</v>
      </c>
      <c r="R58" s="207">
        <f>SUM( R17:R57)</f>
        <v>123</v>
      </c>
      <c r="S58" s="207">
        <f>SUM( S17:S57)</f>
        <v>123</v>
      </c>
      <c r="T58" s="207">
        <f>SUM( T17:T57)</f>
        <v>123</v>
      </c>
      <c r="U58" s="295"/>
    </row>
    <row r="59" spans="1:21" ht="15">
      <c r="A59" s="198"/>
      <c r="B59" s="209"/>
      <c r="C59" s="96"/>
      <c r="D59" s="96"/>
      <c r="E59" s="210"/>
      <c r="F59" s="211"/>
      <c r="G59" s="210"/>
      <c r="H59" s="210"/>
      <c r="I59" s="210"/>
      <c r="J59" s="210"/>
      <c r="K59" s="212"/>
      <c r="L59" s="210"/>
      <c r="M59" s="210"/>
      <c r="N59" s="210"/>
      <c r="O59" s="210"/>
      <c r="P59" s="212"/>
      <c r="Q59" s="210"/>
      <c r="R59" s="210"/>
      <c r="S59" s="210"/>
      <c r="T59" s="210"/>
      <c r="U59" s="295"/>
    </row>
    <row r="60" spans="1:21" ht="15">
      <c r="A60" s="198"/>
      <c r="B60" s="209"/>
      <c r="C60" s="136" t="s">
        <v>127</v>
      </c>
      <c r="D60" s="171">
        <f>RESULTADO!B33</f>
        <v>1</v>
      </c>
      <c r="E60" s="210"/>
      <c r="F60" s="211"/>
      <c r="G60" s="210"/>
      <c r="H60" s="210"/>
      <c r="I60" s="210"/>
      <c r="J60" s="210"/>
      <c r="K60" s="212"/>
      <c r="L60" s="210"/>
      <c r="M60" s="210"/>
      <c r="N60" s="210"/>
      <c r="O60" s="210"/>
      <c r="P60" s="212"/>
      <c r="Q60" s="210"/>
      <c r="R60" s="210"/>
      <c r="S60" s="210"/>
      <c r="T60" s="210"/>
      <c r="U60" s="295"/>
    </row>
    <row r="61" spans="1:21">
      <c r="E61" s="74"/>
      <c r="F61" s="75"/>
      <c r="G61" s="74"/>
      <c r="H61" s="74"/>
      <c r="I61" s="74"/>
      <c r="J61" s="74"/>
      <c r="K61" s="76"/>
      <c r="L61" s="74"/>
      <c r="M61" s="74"/>
      <c r="N61" s="74"/>
      <c r="O61" s="74"/>
      <c r="P61" s="76"/>
      <c r="Q61" s="74"/>
      <c r="R61" s="74"/>
      <c r="S61" s="74"/>
      <c r="T61" s="74"/>
    </row>
    <row r="62" spans="1:21">
      <c r="E62" s="74"/>
      <c r="F62" s="75"/>
      <c r="G62" s="74"/>
      <c r="H62" s="74"/>
      <c r="I62" s="74"/>
      <c r="J62" s="74"/>
      <c r="K62" s="76"/>
      <c r="L62" s="74"/>
      <c r="M62" s="74"/>
      <c r="N62" s="74"/>
      <c r="O62" s="74"/>
      <c r="P62" s="76"/>
      <c r="Q62" s="74"/>
      <c r="R62" s="74"/>
      <c r="S62" s="74"/>
      <c r="T62" s="74"/>
    </row>
    <row r="63" spans="1:21">
      <c r="E63" s="74"/>
      <c r="F63" s="75"/>
      <c r="G63" s="74"/>
      <c r="H63" s="74"/>
      <c r="I63" s="74"/>
      <c r="J63" s="74"/>
      <c r="K63" s="76"/>
      <c r="L63" s="74"/>
      <c r="M63" s="74"/>
      <c r="N63" s="74"/>
      <c r="O63" s="74"/>
      <c r="P63" s="76"/>
      <c r="Q63" s="74"/>
      <c r="R63" s="74"/>
      <c r="S63" s="74"/>
      <c r="T63" s="74"/>
    </row>
    <row r="64" spans="1:21">
      <c r="E64" s="74"/>
      <c r="F64" s="75"/>
      <c r="G64" s="74"/>
      <c r="H64" s="74"/>
      <c r="I64" s="74"/>
      <c r="J64" s="74"/>
      <c r="K64" s="76"/>
      <c r="L64" s="74"/>
      <c r="M64" s="74"/>
      <c r="N64" s="74"/>
      <c r="O64" s="74"/>
      <c r="P64" s="76"/>
      <c r="Q64" s="74"/>
      <c r="R64" s="74"/>
      <c r="S64" s="74"/>
      <c r="T64" s="74"/>
    </row>
    <row r="65" spans="5:20">
      <c r="E65" s="74"/>
      <c r="F65" s="75"/>
      <c r="G65" s="74"/>
      <c r="H65" s="74"/>
      <c r="I65" s="74"/>
      <c r="J65" s="74"/>
      <c r="K65" s="76"/>
      <c r="L65" s="74"/>
      <c r="M65" s="74"/>
      <c r="N65" s="74"/>
      <c r="O65" s="74"/>
      <c r="P65" s="76"/>
      <c r="Q65" s="74"/>
      <c r="R65" s="74"/>
      <c r="S65" s="74"/>
      <c r="T65" s="74"/>
    </row>
    <row r="66" spans="5:20">
      <c r="E66" s="74"/>
      <c r="F66" s="75"/>
      <c r="G66" s="74"/>
      <c r="H66" s="74"/>
      <c r="I66" s="74"/>
      <c r="J66" s="74"/>
      <c r="K66" s="76"/>
      <c r="L66" s="74"/>
      <c r="M66" s="74"/>
      <c r="N66" s="74"/>
      <c r="O66" s="74"/>
      <c r="P66" s="76"/>
      <c r="Q66" s="74"/>
      <c r="R66" s="74"/>
      <c r="S66" s="74"/>
      <c r="T66" s="74"/>
    </row>
    <row r="67" spans="5:20">
      <c r="E67" s="74"/>
      <c r="F67" s="75"/>
      <c r="G67" s="74"/>
      <c r="H67" s="74"/>
      <c r="I67" s="74"/>
      <c r="J67" s="74"/>
      <c r="K67" s="76"/>
      <c r="L67" s="74"/>
      <c r="M67" s="74"/>
      <c r="N67" s="74"/>
      <c r="O67" s="74"/>
      <c r="P67" s="76"/>
      <c r="Q67" s="74"/>
      <c r="R67" s="74"/>
      <c r="S67" s="74"/>
      <c r="T67" s="74"/>
    </row>
    <row r="68" spans="5:20">
      <c r="E68" s="74"/>
      <c r="F68" s="75"/>
      <c r="G68" s="74"/>
      <c r="H68" s="74"/>
      <c r="I68" s="74"/>
      <c r="J68" s="74"/>
      <c r="K68" s="76"/>
      <c r="L68" s="74"/>
      <c r="M68" s="74"/>
      <c r="N68" s="74"/>
      <c r="O68" s="74"/>
      <c r="P68" s="76"/>
      <c r="Q68" s="74"/>
      <c r="R68" s="74"/>
      <c r="S68" s="74"/>
      <c r="T68" s="74"/>
    </row>
    <row r="69" spans="5:20">
      <c r="E69" s="74"/>
      <c r="F69" s="75"/>
      <c r="G69" s="74"/>
      <c r="H69" s="74"/>
      <c r="I69" s="74"/>
      <c r="J69" s="74"/>
      <c r="K69" s="76"/>
      <c r="L69" s="74"/>
      <c r="M69" s="74"/>
      <c r="N69" s="74"/>
      <c r="O69" s="74"/>
      <c r="P69" s="76"/>
      <c r="Q69" s="74"/>
      <c r="R69" s="74"/>
      <c r="S69" s="74"/>
      <c r="T69" s="74"/>
    </row>
    <row r="70" spans="5:20">
      <c r="E70" s="74"/>
      <c r="F70" s="75"/>
      <c r="G70" s="74"/>
      <c r="H70" s="74"/>
      <c r="I70" s="74"/>
      <c r="J70" s="74"/>
      <c r="K70" s="76"/>
      <c r="L70" s="74"/>
      <c r="M70" s="74"/>
      <c r="N70" s="74"/>
      <c r="O70" s="74"/>
      <c r="P70" s="76"/>
      <c r="Q70" s="74"/>
      <c r="R70" s="74"/>
      <c r="S70" s="74"/>
      <c r="T70" s="74"/>
    </row>
    <row r="71" spans="5:20">
      <c r="E71" s="74"/>
      <c r="F71" s="75"/>
      <c r="G71" s="74"/>
      <c r="H71" s="74"/>
      <c r="I71" s="74"/>
      <c r="J71" s="74"/>
      <c r="K71" s="76"/>
      <c r="L71" s="74"/>
      <c r="M71" s="74"/>
      <c r="N71" s="74"/>
      <c r="O71" s="74"/>
      <c r="P71" s="76"/>
      <c r="Q71" s="74"/>
      <c r="R71" s="74"/>
      <c r="S71" s="74"/>
      <c r="T71" s="74"/>
    </row>
    <row r="72" spans="5:20">
      <c r="E72" s="74"/>
      <c r="F72" s="75"/>
      <c r="G72" s="74"/>
      <c r="H72" s="74"/>
      <c r="I72" s="74"/>
      <c r="J72" s="74"/>
      <c r="K72" s="76"/>
      <c r="L72" s="74"/>
      <c r="M72" s="74"/>
      <c r="N72" s="74"/>
      <c r="O72" s="74"/>
      <c r="P72" s="76"/>
      <c r="Q72" s="74"/>
      <c r="R72" s="74"/>
      <c r="S72" s="74"/>
      <c r="T72" s="74"/>
    </row>
    <row r="73" spans="5:20">
      <c r="E73" s="74"/>
      <c r="F73" s="75"/>
      <c r="G73" s="74"/>
      <c r="H73" s="74"/>
      <c r="I73" s="74"/>
      <c r="J73" s="74"/>
      <c r="K73" s="76"/>
      <c r="L73" s="74"/>
      <c r="M73" s="74"/>
      <c r="N73" s="74"/>
      <c r="O73" s="74"/>
      <c r="P73" s="76"/>
      <c r="Q73" s="74"/>
      <c r="R73" s="74"/>
      <c r="S73" s="74"/>
      <c r="T73" s="74"/>
    </row>
    <row r="74" spans="5:20">
      <c r="E74" s="74"/>
      <c r="F74" s="75"/>
      <c r="G74" s="74"/>
      <c r="H74" s="74"/>
      <c r="I74" s="74"/>
      <c r="J74" s="74"/>
      <c r="K74" s="76"/>
      <c r="L74" s="74"/>
      <c r="M74" s="74"/>
      <c r="N74" s="74"/>
      <c r="O74" s="74"/>
      <c r="P74" s="76"/>
      <c r="Q74" s="74"/>
      <c r="R74" s="74"/>
      <c r="S74" s="74"/>
      <c r="T74" s="74"/>
    </row>
    <row r="75" spans="5:20">
      <c r="E75" s="74"/>
      <c r="F75" s="75"/>
      <c r="G75" s="74"/>
      <c r="H75" s="74"/>
      <c r="I75" s="74"/>
      <c r="J75" s="74"/>
      <c r="K75" s="76"/>
      <c r="L75" s="74"/>
      <c r="M75" s="74"/>
      <c r="N75" s="74"/>
      <c r="O75" s="74"/>
      <c r="P75" s="76"/>
      <c r="Q75" s="74"/>
      <c r="R75" s="74"/>
      <c r="S75" s="74"/>
      <c r="T75" s="74"/>
    </row>
    <row r="76" spans="5:20">
      <c r="E76" s="74"/>
      <c r="F76" s="75"/>
      <c r="G76" s="74"/>
      <c r="H76" s="74"/>
      <c r="I76" s="74"/>
      <c r="J76" s="74"/>
      <c r="K76" s="76"/>
      <c r="L76" s="74"/>
      <c r="M76" s="74"/>
      <c r="N76" s="74"/>
      <c r="O76" s="74"/>
      <c r="P76" s="76"/>
      <c r="Q76" s="74"/>
      <c r="R76" s="74"/>
      <c r="S76" s="74"/>
      <c r="T76" s="74"/>
    </row>
    <row r="77" spans="5:20">
      <c r="E77" s="74"/>
      <c r="F77" s="75"/>
      <c r="G77" s="74"/>
      <c r="H77" s="74"/>
      <c r="I77" s="74"/>
      <c r="J77" s="74"/>
      <c r="K77" s="76"/>
      <c r="L77" s="74"/>
      <c r="M77" s="74"/>
      <c r="N77" s="74"/>
      <c r="O77" s="74"/>
      <c r="P77" s="76"/>
      <c r="Q77" s="74"/>
      <c r="R77" s="74"/>
      <c r="S77" s="74"/>
      <c r="T77" s="74"/>
    </row>
    <row r="78" spans="5:20">
      <c r="E78" s="74"/>
      <c r="F78" s="75"/>
      <c r="G78" s="74"/>
      <c r="H78" s="74"/>
      <c r="I78" s="74"/>
      <c r="J78" s="74"/>
      <c r="K78" s="76"/>
      <c r="L78" s="74"/>
      <c r="M78" s="74"/>
      <c r="N78" s="74"/>
      <c r="O78" s="74"/>
      <c r="P78" s="76"/>
      <c r="Q78" s="74"/>
      <c r="R78" s="74"/>
      <c r="S78" s="74"/>
      <c r="T78" s="74"/>
    </row>
    <row r="79" spans="5:20">
      <c r="E79" s="74"/>
      <c r="F79" s="75"/>
      <c r="G79" s="74"/>
      <c r="H79" s="74"/>
      <c r="I79" s="74"/>
      <c r="J79" s="74"/>
      <c r="K79" s="76"/>
      <c r="L79" s="74"/>
      <c r="M79" s="74"/>
      <c r="N79" s="74"/>
      <c r="O79" s="74"/>
      <c r="P79" s="76"/>
      <c r="Q79" s="74"/>
      <c r="R79" s="74"/>
      <c r="S79" s="74"/>
      <c r="T79" s="74"/>
    </row>
    <row r="80" spans="5:20">
      <c r="E80" s="74"/>
      <c r="F80" s="75"/>
      <c r="G80" s="74"/>
      <c r="H80" s="74"/>
      <c r="I80" s="74"/>
      <c r="J80" s="74"/>
      <c r="K80" s="76"/>
      <c r="L80" s="74"/>
      <c r="M80" s="74"/>
      <c r="N80" s="74"/>
      <c r="O80" s="74"/>
      <c r="P80" s="76"/>
      <c r="Q80" s="74"/>
      <c r="R80" s="74"/>
      <c r="S80" s="74"/>
      <c r="T80" s="74"/>
    </row>
    <row r="81" spans="5:20">
      <c r="E81" s="74"/>
      <c r="F81" s="75"/>
      <c r="G81" s="74"/>
      <c r="H81" s="74"/>
      <c r="I81" s="74"/>
      <c r="J81" s="74"/>
      <c r="K81" s="76"/>
      <c r="L81" s="74"/>
      <c r="M81" s="74"/>
      <c r="N81" s="74"/>
      <c r="O81" s="74"/>
      <c r="P81" s="76"/>
      <c r="Q81" s="74"/>
      <c r="R81" s="74"/>
      <c r="S81" s="74"/>
      <c r="T81" s="74"/>
    </row>
    <row r="82" spans="5:20">
      <c r="E82" s="74"/>
      <c r="F82" s="75"/>
      <c r="G82" s="74"/>
      <c r="H82" s="74"/>
      <c r="I82" s="74"/>
      <c r="J82" s="74"/>
      <c r="K82" s="76"/>
      <c r="L82" s="74"/>
      <c r="M82" s="74"/>
      <c r="N82" s="74"/>
      <c r="O82" s="74"/>
      <c r="P82" s="76"/>
      <c r="Q82" s="74"/>
      <c r="R82" s="74"/>
      <c r="S82" s="74"/>
      <c r="T82" s="74"/>
    </row>
    <row r="83" spans="5:20">
      <c r="E83" s="74"/>
      <c r="F83" s="75"/>
      <c r="G83" s="74"/>
      <c r="H83" s="74"/>
      <c r="I83" s="74"/>
      <c r="J83" s="74"/>
      <c r="K83" s="76"/>
      <c r="L83" s="74"/>
      <c r="M83" s="74"/>
      <c r="N83" s="74"/>
      <c r="O83" s="74"/>
      <c r="P83" s="76"/>
      <c r="Q83" s="74"/>
      <c r="R83" s="74"/>
      <c r="S83" s="74"/>
      <c r="T83" s="74"/>
    </row>
    <row r="84" spans="5:20">
      <c r="E84" s="74"/>
      <c r="F84" s="75"/>
      <c r="G84" s="74"/>
      <c r="H84" s="74"/>
      <c r="I84" s="74"/>
      <c r="J84" s="74"/>
      <c r="K84" s="76"/>
      <c r="L84" s="74"/>
      <c r="M84" s="74"/>
      <c r="N84" s="74"/>
      <c r="O84" s="74"/>
      <c r="P84" s="76"/>
      <c r="Q84" s="74"/>
      <c r="R84" s="74"/>
      <c r="S84" s="74"/>
      <c r="T84" s="74"/>
    </row>
    <row r="85" spans="5:20">
      <c r="E85" s="74"/>
      <c r="F85" s="75"/>
      <c r="G85" s="74"/>
      <c r="H85" s="74"/>
      <c r="I85" s="74"/>
      <c r="J85" s="74"/>
      <c r="K85" s="76"/>
      <c r="L85" s="74"/>
      <c r="M85" s="74"/>
      <c r="N85" s="74"/>
      <c r="O85" s="74"/>
      <c r="P85" s="76"/>
      <c r="Q85" s="74"/>
      <c r="R85" s="74"/>
      <c r="S85" s="74"/>
      <c r="T85" s="74"/>
    </row>
    <row r="86" spans="5:20">
      <c r="E86" s="74"/>
      <c r="F86" s="75"/>
      <c r="G86" s="74"/>
      <c r="H86" s="74"/>
      <c r="I86" s="74"/>
      <c r="J86" s="74"/>
      <c r="K86" s="76"/>
      <c r="L86" s="74"/>
      <c r="M86" s="74"/>
      <c r="N86" s="74"/>
      <c r="O86" s="74"/>
      <c r="P86" s="76"/>
      <c r="Q86" s="74"/>
      <c r="R86" s="74"/>
      <c r="S86" s="74"/>
      <c r="T86" s="74"/>
    </row>
    <row r="87" spans="5:20">
      <c r="E87" s="74"/>
      <c r="F87" s="75"/>
      <c r="G87" s="74"/>
      <c r="H87" s="74"/>
      <c r="I87" s="74"/>
      <c r="J87" s="74"/>
      <c r="K87" s="76"/>
      <c r="L87" s="74"/>
      <c r="M87" s="74"/>
      <c r="N87" s="74"/>
      <c r="O87" s="74"/>
      <c r="P87" s="76"/>
      <c r="Q87" s="74"/>
      <c r="R87" s="74"/>
      <c r="S87" s="74"/>
      <c r="T87" s="74"/>
    </row>
    <row r="88" spans="5:20">
      <c r="E88" s="74"/>
      <c r="F88" s="75"/>
      <c r="G88" s="74"/>
      <c r="H88" s="74"/>
      <c r="I88" s="74"/>
      <c r="J88" s="74"/>
      <c r="K88" s="76"/>
      <c r="L88" s="74"/>
      <c r="M88" s="74"/>
      <c r="N88" s="74"/>
      <c r="O88" s="74"/>
      <c r="P88" s="76"/>
      <c r="Q88" s="74"/>
      <c r="R88" s="74"/>
      <c r="S88" s="74"/>
      <c r="T88" s="74"/>
    </row>
    <row r="89" spans="5:20">
      <c r="E89" s="74"/>
      <c r="F89" s="75"/>
      <c r="G89" s="74"/>
      <c r="H89" s="74"/>
      <c r="I89" s="74"/>
      <c r="J89" s="74"/>
      <c r="K89" s="76"/>
      <c r="L89" s="74"/>
      <c r="M89" s="74"/>
      <c r="N89" s="74"/>
      <c r="O89" s="74"/>
      <c r="P89" s="76"/>
      <c r="Q89" s="74"/>
      <c r="R89" s="74"/>
      <c r="S89" s="74"/>
      <c r="T89" s="74"/>
    </row>
    <row r="90" spans="5:20">
      <c r="E90" s="74"/>
      <c r="F90" s="75"/>
      <c r="G90" s="74"/>
      <c r="H90" s="74"/>
      <c r="I90" s="74"/>
      <c r="J90" s="74"/>
      <c r="K90" s="76"/>
      <c r="L90" s="74"/>
      <c r="M90" s="74"/>
      <c r="N90" s="74"/>
      <c r="O90" s="74"/>
      <c r="P90" s="76"/>
      <c r="Q90" s="74"/>
      <c r="R90" s="74"/>
      <c r="S90" s="74"/>
      <c r="T90" s="74"/>
    </row>
    <row r="91" spans="5:20">
      <c r="E91" s="74"/>
      <c r="F91" s="75"/>
      <c r="G91" s="74"/>
      <c r="H91" s="74"/>
      <c r="I91" s="74"/>
      <c r="J91" s="74"/>
      <c r="K91" s="76"/>
      <c r="L91" s="74"/>
      <c r="M91" s="74"/>
      <c r="N91" s="74"/>
      <c r="O91" s="74"/>
      <c r="P91" s="76"/>
      <c r="Q91" s="74"/>
      <c r="R91" s="74"/>
      <c r="S91" s="74"/>
      <c r="T91" s="74"/>
    </row>
    <row r="92" spans="5:20">
      <c r="E92" s="74"/>
      <c r="F92" s="75"/>
      <c r="G92" s="74"/>
      <c r="H92" s="74"/>
      <c r="I92" s="74"/>
      <c r="J92" s="74"/>
      <c r="K92" s="76"/>
      <c r="L92" s="74"/>
      <c r="M92" s="74"/>
      <c r="N92" s="74"/>
      <c r="O92" s="74"/>
      <c r="P92" s="76"/>
      <c r="Q92" s="74"/>
      <c r="R92" s="74"/>
      <c r="S92" s="74"/>
      <c r="T92" s="74"/>
    </row>
    <row r="93" spans="5:20">
      <c r="E93" s="74"/>
      <c r="F93" s="75"/>
      <c r="G93" s="74"/>
      <c r="H93" s="74"/>
      <c r="I93" s="74"/>
      <c r="J93" s="74"/>
      <c r="K93" s="76"/>
      <c r="L93" s="74"/>
      <c r="M93" s="74"/>
      <c r="N93" s="74"/>
      <c r="O93" s="74"/>
      <c r="P93" s="76"/>
      <c r="Q93" s="74"/>
      <c r="R93" s="74"/>
      <c r="S93" s="74"/>
      <c r="T93" s="74"/>
    </row>
  </sheetData>
  <sheetProtection selectLockedCells="1" selectUnlockedCells="1"/>
  <mergeCells count="47">
    <mergeCell ref="A1:A7"/>
    <mergeCell ref="B1:Q1"/>
    <mergeCell ref="B2:Q2"/>
    <mergeCell ref="B3:Q3"/>
    <mergeCell ref="B4:Q4"/>
    <mergeCell ref="B5:Q5"/>
    <mergeCell ref="P6:U6"/>
    <mergeCell ref="B7:L7"/>
    <mergeCell ref="P7:Q7"/>
    <mergeCell ref="E6:K6"/>
    <mergeCell ref="A8:T8"/>
    <mergeCell ref="U8:U11"/>
    <mergeCell ref="A9:B11"/>
    <mergeCell ref="C9:C11"/>
    <mergeCell ref="D9:F9"/>
    <mergeCell ref="G9:G11"/>
    <mergeCell ref="H9:H11"/>
    <mergeCell ref="I9:I11"/>
    <mergeCell ref="J9:J11"/>
    <mergeCell ref="T9:T11"/>
    <mergeCell ref="D10:F10"/>
    <mergeCell ref="D11:F11"/>
    <mergeCell ref="M9:M11"/>
    <mergeCell ref="N9:N11"/>
    <mergeCell ref="O9:O11"/>
    <mergeCell ref="Q9:Q11"/>
    <mergeCell ref="D12:F12"/>
    <mergeCell ref="U12:U15"/>
    <mergeCell ref="D13:F13"/>
    <mergeCell ref="D14:F14"/>
    <mergeCell ref="D15:F15"/>
    <mergeCell ref="R9:R11"/>
    <mergeCell ref="L9:L11"/>
    <mergeCell ref="S9:S11"/>
    <mergeCell ref="U49:U52"/>
    <mergeCell ref="U53:U56"/>
    <mergeCell ref="U57:U60"/>
    <mergeCell ref="B16:B57"/>
    <mergeCell ref="C16:C57"/>
    <mergeCell ref="U16:U19"/>
    <mergeCell ref="U21:U22"/>
    <mergeCell ref="U23:U26"/>
    <mergeCell ref="U27:U30"/>
    <mergeCell ref="U31:U33"/>
    <mergeCell ref="U34:U38"/>
    <mergeCell ref="U39:U45"/>
    <mergeCell ref="U46:U48"/>
  </mergeCells>
  <conditionalFormatting sqref="D20">
    <cfRule type="duplicateValues" dxfId="17" priority="18"/>
  </conditionalFormatting>
  <conditionalFormatting sqref="D20">
    <cfRule type="duplicateValues" dxfId="16" priority="17"/>
  </conditionalFormatting>
  <conditionalFormatting sqref="D20">
    <cfRule type="duplicateValues" dxfId="15" priority="16"/>
  </conditionalFormatting>
  <conditionalFormatting sqref="D20">
    <cfRule type="duplicateValues" dxfId="14" priority="15"/>
  </conditionalFormatting>
  <conditionalFormatting sqref="D20">
    <cfRule type="duplicateValues" dxfId="13" priority="14"/>
  </conditionalFormatting>
  <conditionalFormatting sqref="D20">
    <cfRule type="duplicateValues" dxfId="12" priority="13"/>
  </conditionalFormatting>
  <conditionalFormatting sqref="D29">
    <cfRule type="duplicateValues" dxfId="11" priority="12"/>
  </conditionalFormatting>
  <conditionalFormatting sqref="D29">
    <cfRule type="duplicateValues" dxfId="10" priority="11"/>
  </conditionalFormatting>
  <conditionalFormatting sqref="D29">
    <cfRule type="duplicateValues" dxfId="9" priority="10"/>
  </conditionalFormatting>
  <conditionalFormatting sqref="D29">
    <cfRule type="duplicateValues" dxfId="8" priority="9"/>
  </conditionalFormatting>
  <conditionalFormatting sqref="D29">
    <cfRule type="duplicateValues" dxfId="7" priority="8"/>
  </conditionalFormatting>
  <conditionalFormatting sqref="D29">
    <cfRule type="duplicateValues" dxfId="6" priority="7"/>
  </conditionalFormatting>
  <conditionalFormatting sqref="D30">
    <cfRule type="duplicateValues" dxfId="5" priority="6"/>
  </conditionalFormatting>
  <conditionalFormatting sqref="D30">
    <cfRule type="duplicateValues" dxfId="4" priority="5"/>
  </conditionalFormatting>
  <conditionalFormatting sqref="D30">
    <cfRule type="duplicateValues" dxfId="3" priority="4"/>
  </conditionalFormatting>
  <conditionalFormatting sqref="D30">
    <cfRule type="duplicateValues" dxfId="2" priority="3"/>
  </conditionalFormatting>
  <conditionalFormatting sqref="D30">
    <cfRule type="duplicateValues" dxfId="1" priority="2"/>
  </conditionalFormatting>
  <conditionalFormatting sqref="D30">
    <cfRule type="duplicateValues" dxfId="0" priority="1"/>
  </conditionalFormatting>
  <pageMargins left="0.70833333333333337" right="0.70833333333333337" top="0.74791666666666667" bottom="0.74791666666666667" header="0.51180555555555551" footer="0.31527777777777777"/>
  <pageSetup scale="36" firstPageNumber="0" fitToHeight="0" orientation="landscape" horizontalDpi="300" verticalDpi="300" r:id="rId1"/>
  <headerFooter alignWithMargins="0">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74"/>
  <sheetViews>
    <sheetView view="pageBreakPreview" zoomScale="70" zoomScaleNormal="60" zoomScaleSheetLayoutView="70" workbookViewId="0">
      <selection activeCell="P7" sqref="P7:Q7"/>
    </sheetView>
  </sheetViews>
  <sheetFormatPr baseColWidth="10" defaultColWidth="10.85546875" defaultRowHeight="13.5"/>
  <cols>
    <col min="1" max="1" width="10.85546875" style="70"/>
    <col min="2" max="2" width="49.7109375" style="71" customWidth="1"/>
    <col min="3" max="3" width="17.5703125" style="70" customWidth="1"/>
    <col min="4" max="4" width="24.140625" style="70" customWidth="1"/>
    <col min="5" max="5" width="36" style="72" customWidth="1"/>
    <col min="6" max="6" width="71.7109375" style="70" customWidth="1"/>
    <col min="7" max="7" width="10.140625" style="70" customWidth="1"/>
    <col min="8" max="10" width="0" style="70" hidden="1" customWidth="1"/>
    <col min="11" max="11" width="63.28515625" style="73" customWidth="1"/>
    <col min="12" max="12" width="9.28515625" style="70" customWidth="1"/>
    <col min="13" max="15" width="0" style="70" hidden="1" customWidth="1"/>
    <col min="16" max="16" width="54" style="73" customWidth="1"/>
    <col min="17" max="17" width="9.85546875" style="70" customWidth="1"/>
    <col min="18" max="20" width="0" style="70" hidden="1" customWidth="1"/>
    <col min="21" max="21" width="14.28515625" style="70" customWidth="1"/>
    <col min="22" max="16384" width="10.85546875" style="70"/>
  </cols>
  <sheetData>
    <row r="1" spans="1:256" s="3" customFormat="1" ht="18.75">
      <c r="A1" s="302"/>
      <c r="B1" s="303" t="str">
        <f>CARATULA!B1</f>
        <v>UNIDAD DE ANÁLISIS ECONÓMICO</v>
      </c>
      <c r="C1" s="303"/>
      <c r="D1" s="303"/>
      <c r="E1" s="303"/>
      <c r="F1" s="303"/>
      <c r="G1" s="303"/>
      <c r="H1" s="303"/>
      <c r="I1" s="303"/>
      <c r="J1" s="303"/>
      <c r="K1" s="303"/>
      <c r="L1" s="303"/>
      <c r="M1" s="303"/>
      <c r="N1" s="303"/>
      <c r="O1" s="303"/>
      <c r="P1" s="303"/>
      <c r="Q1" s="303"/>
      <c r="R1" s="97"/>
      <c r="S1" s="97"/>
      <c r="T1" s="97"/>
      <c r="U1" s="98"/>
    </row>
    <row r="2" spans="1:256" s="3" customFormat="1" ht="18.75">
      <c r="A2" s="302"/>
      <c r="B2" s="303" t="s">
        <v>1</v>
      </c>
      <c r="C2" s="303"/>
      <c r="D2" s="303"/>
      <c r="E2" s="303"/>
      <c r="F2" s="303"/>
      <c r="G2" s="303"/>
      <c r="H2" s="303"/>
      <c r="I2" s="303"/>
      <c r="J2" s="303"/>
      <c r="K2" s="303"/>
      <c r="L2" s="303"/>
      <c r="M2" s="303"/>
      <c r="N2" s="303"/>
      <c r="O2" s="303"/>
      <c r="P2" s="303"/>
      <c r="Q2" s="303"/>
      <c r="R2" s="97"/>
      <c r="S2" s="97"/>
      <c r="T2" s="97"/>
      <c r="U2" s="98"/>
    </row>
    <row r="3" spans="1:256" ht="14.25" customHeight="1">
      <c r="A3" s="302"/>
      <c r="B3" s="304"/>
      <c r="C3" s="304"/>
      <c r="D3" s="304"/>
      <c r="E3" s="304"/>
      <c r="F3" s="304"/>
      <c r="G3" s="304"/>
      <c r="H3" s="304"/>
      <c r="I3" s="304"/>
      <c r="J3" s="304"/>
      <c r="K3" s="304"/>
      <c r="L3" s="304"/>
      <c r="M3" s="304"/>
      <c r="N3" s="304"/>
      <c r="O3" s="304"/>
      <c r="P3" s="304"/>
      <c r="Q3" s="304"/>
      <c r="R3" s="99"/>
      <c r="S3" s="99"/>
      <c r="T3" s="99"/>
      <c r="U3" s="98"/>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2.75" customHeight="1">
      <c r="A4" s="302"/>
      <c r="B4" s="304"/>
      <c r="C4" s="304"/>
      <c r="D4" s="304"/>
      <c r="E4" s="304"/>
      <c r="F4" s="304"/>
      <c r="G4" s="304"/>
      <c r="H4" s="304"/>
      <c r="I4" s="304"/>
      <c r="J4" s="304"/>
      <c r="K4" s="304"/>
      <c r="L4" s="304"/>
      <c r="M4" s="304"/>
      <c r="N4" s="304"/>
      <c r="O4" s="304"/>
      <c r="P4" s="304"/>
      <c r="Q4" s="304"/>
      <c r="R4" s="99"/>
      <c r="S4" s="99"/>
      <c r="T4" s="99"/>
      <c r="U4" s="98"/>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75" customHeight="1">
      <c r="A5" s="302"/>
      <c r="B5" s="303"/>
      <c r="C5" s="303"/>
      <c r="D5" s="303"/>
      <c r="E5" s="303"/>
      <c r="F5" s="303"/>
      <c r="G5" s="303"/>
      <c r="H5" s="303"/>
      <c r="I5" s="303"/>
      <c r="J5" s="303"/>
      <c r="K5" s="303"/>
      <c r="L5" s="303"/>
      <c r="M5" s="303"/>
      <c r="N5" s="303"/>
      <c r="O5" s="303"/>
      <c r="P5" s="303"/>
      <c r="Q5" s="303"/>
      <c r="R5" s="97"/>
      <c r="S5" s="97"/>
      <c r="T5" s="97"/>
      <c r="U5" s="98"/>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8" customFormat="1" ht="51" customHeight="1">
      <c r="A6" s="302"/>
      <c r="B6" s="100"/>
      <c r="C6" s="100"/>
      <c r="D6" s="100"/>
      <c r="E6" s="307">
        <f>CARATULA!E11</f>
        <v>0</v>
      </c>
      <c r="F6" s="307"/>
      <c r="G6" s="307"/>
      <c r="H6" s="307"/>
      <c r="I6" s="307"/>
      <c r="J6" s="307"/>
      <c r="K6" s="307"/>
      <c r="L6" s="224"/>
      <c r="M6" s="224"/>
      <c r="N6" s="262">
        <f>CARATULA!E10</f>
        <v>0</v>
      </c>
      <c r="O6" s="100"/>
      <c r="P6" s="319">
        <f>CARATULA!E10</f>
        <v>0</v>
      </c>
      <c r="Q6" s="319"/>
      <c r="R6" s="319"/>
      <c r="S6" s="319"/>
      <c r="T6" s="319"/>
      <c r="U6" s="319"/>
    </row>
    <row r="7" spans="1:256" s="3" customFormat="1" ht="45" customHeight="1">
      <c r="A7" s="302"/>
      <c r="B7" s="320" t="str">
        <f>CARATULA!B6</f>
        <v xml:space="preserve"> CÉDULA DE EVALUACIÓN PARA UNEME - ENFERMEDADES CRÓNICAS                                                                                                                                   </v>
      </c>
      <c r="C7" s="320"/>
      <c r="D7" s="320"/>
      <c r="E7" s="320"/>
      <c r="F7" s="320"/>
      <c r="G7" s="320"/>
      <c r="H7" s="320"/>
      <c r="I7" s="320"/>
      <c r="J7" s="320"/>
      <c r="K7" s="320"/>
      <c r="L7" s="320"/>
      <c r="M7" s="188"/>
      <c r="N7" s="188"/>
      <c r="O7" s="188"/>
      <c r="P7" s="338">
        <v>2023</v>
      </c>
      <c r="Q7" s="338"/>
      <c r="R7" s="189"/>
      <c r="S7" s="189"/>
      <c r="T7" s="189"/>
      <c r="U7" s="98"/>
    </row>
    <row r="8" spans="1:256" ht="23.25" customHeight="1">
      <c r="A8" s="298" t="s">
        <v>567</v>
      </c>
      <c r="B8" s="298"/>
      <c r="C8" s="298"/>
      <c r="D8" s="298"/>
      <c r="E8" s="298"/>
      <c r="F8" s="298"/>
      <c r="G8" s="298"/>
      <c r="H8" s="298"/>
      <c r="I8" s="298"/>
      <c r="J8" s="298"/>
      <c r="K8" s="298"/>
      <c r="L8" s="298"/>
      <c r="M8" s="298"/>
      <c r="N8" s="298"/>
      <c r="O8" s="298"/>
      <c r="P8" s="298"/>
      <c r="Q8" s="298"/>
      <c r="R8" s="298"/>
      <c r="S8" s="298"/>
      <c r="T8" s="298"/>
      <c r="U8" s="295" t="s">
        <v>40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5.5" customHeight="1">
      <c r="A9" s="300" t="s">
        <v>41</v>
      </c>
      <c r="B9" s="300"/>
      <c r="C9" s="316" t="s">
        <v>430</v>
      </c>
      <c r="D9" s="334" t="s">
        <v>43</v>
      </c>
      <c r="E9" s="334"/>
      <c r="F9" s="334"/>
      <c r="G9" s="316" t="s">
        <v>44</v>
      </c>
      <c r="H9" s="335" t="s">
        <v>45</v>
      </c>
      <c r="I9" s="335" t="s">
        <v>46</v>
      </c>
      <c r="J9" s="335" t="s">
        <v>47</v>
      </c>
      <c r="K9" s="183" t="s">
        <v>48</v>
      </c>
      <c r="L9" s="330" t="s">
        <v>44</v>
      </c>
      <c r="M9" s="335" t="s">
        <v>45</v>
      </c>
      <c r="N9" s="335" t="s">
        <v>46</v>
      </c>
      <c r="O9" s="335" t="s">
        <v>47</v>
      </c>
      <c r="P9" s="183" t="s">
        <v>49</v>
      </c>
      <c r="Q9" s="334" t="s">
        <v>44</v>
      </c>
      <c r="R9" s="335" t="s">
        <v>45</v>
      </c>
      <c r="S9" s="335" t="s">
        <v>46</v>
      </c>
      <c r="T9" s="343" t="s">
        <v>47</v>
      </c>
      <c r="U9" s="295"/>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41" customFormat="1" ht="15" customHeight="1">
      <c r="A10" s="300"/>
      <c r="B10" s="300"/>
      <c r="C10" s="316"/>
      <c r="D10" s="344" t="s">
        <v>50</v>
      </c>
      <c r="E10" s="344"/>
      <c r="F10" s="344"/>
      <c r="G10" s="316"/>
      <c r="H10" s="335"/>
      <c r="I10" s="335"/>
      <c r="J10" s="335"/>
      <c r="K10" s="190" t="s">
        <v>50</v>
      </c>
      <c r="L10" s="330"/>
      <c r="M10" s="335"/>
      <c r="N10" s="335"/>
      <c r="O10" s="335"/>
      <c r="P10" s="191" t="s">
        <v>51</v>
      </c>
      <c r="Q10" s="334"/>
      <c r="R10" s="335"/>
      <c r="S10" s="335"/>
      <c r="T10" s="343"/>
      <c r="U10" s="295"/>
    </row>
    <row r="11" spans="1:256" ht="25.5" customHeight="1">
      <c r="A11" s="300"/>
      <c r="B11" s="300"/>
      <c r="C11" s="316"/>
      <c r="D11" s="344" t="s">
        <v>52</v>
      </c>
      <c r="E11" s="344"/>
      <c r="F11" s="344"/>
      <c r="G11" s="316"/>
      <c r="H11" s="335"/>
      <c r="I11" s="335"/>
      <c r="J11" s="335"/>
      <c r="K11" s="213" t="s">
        <v>52</v>
      </c>
      <c r="L11" s="330"/>
      <c r="M11" s="335"/>
      <c r="N11" s="335"/>
      <c r="O11" s="335"/>
      <c r="P11" s="214" t="s">
        <v>53</v>
      </c>
      <c r="Q11" s="334"/>
      <c r="R11" s="335"/>
      <c r="S11" s="335"/>
      <c r="T11" s="343"/>
      <c r="U11" s="295"/>
    </row>
    <row r="12" spans="1:256" ht="39.950000000000003" customHeight="1">
      <c r="A12" s="198">
        <v>1</v>
      </c>
      <c r="B12" s="340" t="s">
        <v>568</v>
      </c>
      <c r="C12" s="175" t="s">
        <v>162</v>
      </c>
      <c r="D12" s="341" t="s">
        <v>569</v>
      </c>
      <c r="E12" s="341"/>
      <c r="F12" s="341"/>
      <c r="G12" s="112">
        <v>5</v>
      </c>
      <c r="H12" s="113">
        <f t="shared" ref="H12:H38" si="0">IF(G12=I12,J12)</f>
        <v>5</v>
      </c>
      <c r="I12" s="113">
        <f t="shared" ref="I12:I38" si="1">IF(G12="NA","NA",J12)</f>
        <v>5</v>
      </c>
      <c r="J12" s="113">
        <v>5</v>
      </c>
      <c r="K12" s="199" t="s">
        <v>570</v>
      </c>
      <c r="L12" s="112">
        <v>1</v>
      </c>
      <c r="M12" s="113">
        <f t="shared" ref="M12:M38" si="2">IF(L12=N12, O12)</f>
        <v>1</v>
      </c>
      <c r="N12" s="113">
        <f t="shared" ref="N12:N38" si="3">IF(L12="NA", "NA", O12)</f>
        <v>1</v>
      </c>
      <c r="O12" s="112">
        <v>1</v>
      </c>
      <c r="P12" s="199" t="s">
        <v>571</v>
      </c>
      <c r="Q12" s="197" t="s">
        <v>165</v>
      </c>
      <c r="R12" s="113" t="str">
        <f t="shared" ref="R12:R38" si="4">IF(Q12=S12, T12)</f>
        <v>N/A</v>
      </c>
      <c r="S12" s="113" t="str">
        <f t="shared" ref="S12:S38" si="5">IF(Q12="NA","NA",T12)</f>
        <v>N/A</v>
      </c>
      <c r="T12" s="216" t="s">
        <v>165</v>
      </c>
      <c r="U12" s="295" t="s">
        <v>56</v>
      </c>
    </row>
    <row r="13" spans="1:256" ht="39.950000000000003" customHeight="1">
      <c r="A13" s="198">
        <v>2</v>
      </c>
      <c r="B13" s="340"/>
      <c r="C13" s="299"/>
      <c r="D13" s="197" t="s">
        <v>572</v>
      </c>
      <c r="E13" s="199" t="s">
        <v>573</v>
      </c>
      <c r="F13" s="199" t="s">
        <v>574</v>
      </c>
      <c r="G13" s="112">
        <v>5</v>
      </c>
      <c r="H13" s="113">
        <f t="shared" si="0"/>
        <v>5</v>
      </c>
      <c r="I13" s="113">
        <f t="shared" si="1"/>
        <v>5</v>
      </c>
      <c r="J13" s="113">
        <v>5</v>
      </c>
      <c r="K13" s="199" t="s">
        <v>575</v>
      </c>
      <c r="L13" s="112">
        <v>1</v>
      </c>
      <c r="M13" s="113">
        <f t="shared" si="2"/>
        <v>1</v>
      </c>
      <c r="N13" s="113">
        <f t="shared" si="3"/>
        <v>1</v>
      </c>
      <c r="O13" s="112">
        <v>1</v>
      </c>
      <c r="P13" s="109" t="s">
        <v>576</v>
      </c>
      <c r="Q13" s="197">
        <v>3</v>
      </c>
      <c r="R13" s="113">
        <f t="shared" si="4"/>
        <v>3</v>
      </c>
      <c r="S13" s="113">
        <f t="shared" si="5"/>
        <v>3</v>
      </c>
      <c r="T13" s="216">
        <v>3</v>
      </c>
      <c r="U13" s="295"/>
    </row>
    <row r="14" spans="1:256" ht="39.950000000000003" customHeight="1">
      <c r="A14" s="198">
        <v>3</v>
      </c>
      <c r="B14" s="340"/>
      <c r="C14" s="299"/>
      <c r="D14" s="197" t="s">
        <v>577</v>
      </c>
      <c r="E14" s="199" t="s">
        <v>578</v>
      </c>
      <c r="F14" s="199" t="s">
        <v>579</v>
      </c>
      <c r="G14" s="112">
        <v>5</v>
      </c>
      <c r="H14" s="113">
        <f t="shared" si="0"/>
        <v>5</v>
      </c>
      <c r="I14" s="113">
        <f t="shared" si="1"/>
        <v>5</v>
      </c>
      <c r="J14" s="113">
        <v>5</v>
      </c>
      <c r="K14" s="199" t="s">
        <v>575</v>
      </c>
      <c r="L14" s="112">
        <v>1</v>
      </c>
      <c r="M14" s="113">
        <f t="shared" si="2"/>
        <v>1</v>
      </c>
      <c r="N14" s="113">
        <f t="shared" si="3"/>
        <v>1</v>
      </c>
      <c r="O14" s="112">
        <v>1</v>
      </c>
      <c r="P14" s="109" t="s">
        <v>576</v>
      </c>
      <c r="Q14" s="197">
        <v>3</v>
      </c>
      <c r="R14" s="113">
        <f t="shared" si="4"/>
        <v>3</v>
      </c>
      <c r="S14" s="113">
        <f t="shared" si="5"/>
        <v>3</v>
      </c>
      <c r="T14" s="216">
        <v>3</v>
      </c>
      <c r="U14" s="295"/>
    </row>
    <row r="15" spans="1:256" ht="39.950000000000003" customHeight="1">
      <c r="A15" s="198">
        <v>4</v>
      </c>
      <c r="B15" s="340"/>
      <c r="C15" s="299"/>
      <c r="D15" s="197" t="s">
        <v>580</v>
      </c>
      <c r="E15" s="199" t="s">
        <v>581</v>
      </c>
      <c r="F15" s="199" t="s">
        <v>582</v>
      </c>
      <c r="G15" s="112">
        <v>5</v>
      </c>
      <c r="H15" s="113">
        <f t="shared" si="0"/>
        <v>5</v>
      </c>
      <c r="I15" s="113">
        <f t="shared" si="1"/>
        <v>5</v>
      </c>
      <c r="J15" s="113">
        <v>5</v>
      </c>
      <c r="K15" s="199" t="s">
        <v>583</v>
      </c>
      <c r="L15" s="112">
        <v>1</v>
      </c>
      <c r="M15" s="113">
        <f t="shared" si="2"/>
        <v>1</v>
      </c>
      <c r="N15" s="113">
        <f t="shared" si="3"/>
        <v>1</v>
      </c>
      <c r="O15" s="112">
        <v>1</v>
      </c>
      <c r="P15" s="109" t="s">
        <v>576</v>
      </c>
      <c r="Q15" s="197">
        <v>3</v>
      </c>
      <c r="R15" s="113">
        <f t="shared" si="4"/>
        <v>3</v>
      </c>
      <c r="S15" s="113">
        <f t="shared" si="5"/>
        <v>3</v>
      </c>
      <c r="T15" s="216">
        <v>3</v>
      </c>
      <c r="U15" s="295" t="s">
        <v>56</v>
      </c>
    </row>
    <row r="16" spans="1:256" ht="39.950000000000003" customHeight="1">
      <c r="A16" s="198">
        <v>5</v>
      </c>
      <c r="B16" s="340"/>
      <c r="C16" s="299"/>
      <c r="D16" s="197" t="s">
        <v>584</v>
      </c>
      <c r="E16" s="199" t="s">
        <v>585</v>
      </c>
      <c r="F16" s="199" t="s">
        <v>586</v>
      </c>
      <c r="G16" s="112">
        <v>5</v>
      </c>
      <c r="H16" s="113">
        <f t="shared" si="0"/>
        <v>5</v>
      </c>
      <c r="I16" s="113">
        <f t="shared" si="1"/>
        <v>5</v>
      </c>
      <c r="J16" s="113">
        <v>5</v>
      </c>
      <c r="K16" s="199" t="s">
        <v>583</v>
      </c>
      <c r="L16" s="112">
        <v>1</v>
      </c>
      <c r="M16" s="113">
        <f t="shared" si="2"/>
        <v>1</v>
      </c>
      <c r="N16" s="113">
        <f t="shared" si="3"/>
        <v>1</v>
      </c>
      <c r="O16" s="112">
        <v>1</v>
      </c>
      <c r="P16" s="109" t="s">
        <v>576</v>
      </c>
      <c r="Q16" s="197">
        <v>3</v>
      </c>
      <c r="R16" s="113">
        <f t="shared" si="4"/>
        <v>3</v>
      </c>
      <c r="S16" s="113">
        <f t="shared" si="5"/>
        <v>3</v>
      </c>
      <c r="T16" s="216">
        <v>3</v>
      </c>
      <c r="U16" s="295"/>
    </row>
    <row r="17" spans="1:21" ht="39.950000000000003" customHeight="1">
      <c r="A17" s="198">
        <v>6</v>
      </c>
      <c r="B17" s="340"/>
      <c r="C17" s="299"/>
      <c r="D17" s="197" t="s">
        <v>587</v>
      </c>
      <c r="E17" s="199" t="s">
        <v>588</v>
      </c>
      <c r="F17" s="201" t="s">
        <v>589</v>
      </c>
      <c r="G17" s="112">
        <v>5</v>
      </c>
      <c r="H17" s="113">
        <f t="shared" si="0"/>
        <v>5</v>
      </c>
      <c r="I17" s="113">
        <f t="shared" si="1"/>
        <v>5</v>
      </c>
      <c r="J17" s="113">
        <v>5</v>
      </c>
      <c r="K17" s="199" t="s">
        <v>590</v>
      </c>
      <c r="L17" s="112">
        <v>1</v>
      </c>
      <c r="M17" s="113">
        <f t="shared" si="2"/>
        <v>1</v>
      </c>
      <c r="N17" s="113">
        <f t="shared" si="3"/>
        <v>1</v>
      </c>
      <c r="O17" s="112">
        <v>1</v>
      </c>
      <c r="P17" s="109" t="s">
        <v>576</v>
      </c>
      <c r="Q17" s="197">
        <v>3</v>
      </c>
      <c r="R17" s="113">
        <f t="shared" si="4"/>
        <v>3</v>
      </c>
      <c r="S17" s="113">
        <f t="shared" si="5"/>
        <v>3</v>
      </c>
      <c r="T17" s="216">
        <v>3</v>
      </c>
      <c r="U17" s="295"/>
    </row>
    <row r="18" spans="1:21" ht="39.950000000000003" customHeight="1">
      <c r="A18" s="198">
        <v>7</v>
      </c>
      <c r="B18" s="340"/>
      <c r="C18" s="299"/>
      <c r="D18" s="194" t="s">
        <v>591</v>
      </c>
      <c r="E18" s="199" t="s">
        <v>592</v>
      </c>
      <c r="F18" s="201" t="s">
        <v>593</v>
      </c>
      <c r="G18" s="112">
        <v>5</v>
      </c>
      <c r="H18" s="113">
        <f t="shared" si="0"/>
        <v>5</v>
      </c>
      <c r="I18" s="113">
        <f t="shared" si="1"/>
        <v>5</v>
      </c>
      <c r="J18" s="113">
        <v>5</v>
      </c>
      <c r="K18" s="199" t="s">
        <v>594</v>
      </c>
      <c r="L18" s="112">
        <v>1</v>
      </c>
      <c r="M18" s="113">
        <f t="shared" si="2"/>
        <v>1</v>
      </c>
      <c r="N18" s="113">
        <f t="shared" si="3"/>
        <v>1</v>
      </c>
      <c r="O18" s="112">
        <v>1</v>
      </c>
      <c r="P18" s="109" t="s">
        <v>576</v>
      </c>
      <c r="Q18" s="197">
        <v>3</v>
      </c>
      <c r="R18" s="113">
        <f t="shared" si="4"/>
        <v>3</v>
      </c>
      <c r="S18" s="113">
        <f t="shared" si="5"/>
        <v>3</v>
      </c>
      <c r="T18" s="216">
        <v>3</v>
      </c>
      <c r="U18" s="295"/>
    </row>
    <row r="19" spans="1:21" ht="39.950000000000003" customHeight="1">
      <c r="A19" s="198">
        <v>8</v>
      </c>
      <c r="B19" s="340"/>
      <c r="C19" s="299"/>
      <c r="D19" s="194" t="s">
        <v>595</v>
      </c>
      <c r="E19" s="202" t="s">
        <v>596</v>
      </c>
      <c r="F19" s="217" t="s">
        <v>597</v>
      </c>
      <c r="G19" s="112">
        <v>5</v>
      </c>
      <c r="H19" s="113">
        <f t="shared" si="0"/>
        <v>5</v>
      </c>
      <c r="I19" s="113">
        <f t="shared" si="1"/>
        <v>5</v>
      </c>
      <c r="J19" s="113">
        <v>5</v>
      </c>
      <c r="K19" s="199" t="s">
        <v>590</v>
      </c>
      <c r="L19" s="112">
        <v>1</v>
      </c>
      <c r="M19" s="113">
        <f t="shared" si="2"/>
        <v>1</v>
      </c>
      <c r="N19" s="113">
        <f t="shared" si="3"/>
        <v>1</v>
      </c>
      <c r="O19" s="112">
        <v>1</v>
      </c>
      <c r="P19" s="109" t="s">
        <v>576</v>
      </c>
      <c r="Q19" s="197">
        <v>3</v>
      </c>
      <c r="R19" s="113">
        <f t="shared" si="4"/>
        <v>3</v>
      </c>
      <c r="S19" s="113">
        <f t="shared" si="5"/>
        <v>3</v>
      </c>
      <c r="T19" s="216">
        <v>3</v>
      </c>
      <c r="U19" s="295" t="s">
        <v>56</v>
      </c>
    </row>
    <row r="20" spans="1:21" ht="39.950000000000003" customHeight="1">
      <c r="A20" s="198">
        <v>9</v>
      </c>
      <c r="B20" s="340"/>
      <c r="C20" s="299"/>
      <c r="D20" s="132" t="s">
        <v>598</v>
      </c>
      <c r="E20" s="109" t="s">
        <v>599</v>
      </c>
      <c r="F20" s="90" t="s">
        <v>600</v>
      </c>
      <c r="G20" s="112">
        <v>5</v>
      </c>
      <c r="H20" s="113">
        <f t="shared" si="0"/>
        <v>5</v>
      </c>
      <c r="I20" s="113">
        <f t="shared" si="1"/>
        <v>5</v>
      </c>
      <c r="J20" s="113">
        <v>5</v>
      </c>
      <c r="K20" s="199" t="s">
        <v>601</v>
      </c>
      <c r="L20" s="112">
        <v>1</v>
      </c>
      <c r="M20" s="113">
        <f t="shared" si="2"/>
        <v>1</v>
      </c>
      <c r="N20" s="113">
        <f t="shared" si="3"/>
        <v>1</v>
      </c>
      <c r="O20" s="112">
        <v>1</v>
      </c>
      <c r="P20" s="109" t="s">
        <v>576</v>
      </c>
      <c r="Q20" s="197">
        <v>3</v>
      </c>
      <c r="R20" s="113">
        <f t="shared" si="4"/>
        <v>3</v>
      </c>
      <c r="S20" s="113">
        <f t="shared" si="5"/>
        <v>3</v>
      </c>
      <c r="T20" s="216">
        <v>3</v>
      </c>
      <c r="U20" s="295"/>
    </row>
    <row r="21" spans="1:21" ht="39.950000000000003" customHeight="1">
      <c r="A21" s="198">
        <v>10</v>
      </c>
      <c r="B21" s="340"/>
      <c r="C21" s="299"/>
      <c r="D21" s="132" t="s">
        <v>602</v>
      </c>
      <c r="E21" s="109" t="s">
        <v>603</v>
      </c>
      <c r="F21" s="90" t="s">
        <v>604</v>
      </c>
      <c r="G21" s="112">
        <v>5</v>
      </c>
      <c r="H21" s="113">
        <f t="shared" si="0"/>
        <v>5</v>
      </c>
      <c r="I21" s="113">
        <f t="shared" si="1"/>
        <v>5</v>
      </c>
      <c r="J21" s="113">
        <v>5</v>
      </c>
      <c r="K21" s="199" t="s">
        <v>605</v>
      </c>
      <c r="L21" s="112">
        <v>1</v>
      </c>
      <c r="M21" s="113">
        <f t="shared" si="2"/>
        <v>1</v>
      </c>
      <c r="N21" s="113">
        <f t="shared" si="3"/>
        <v>1</v>
      </c>
      <c r="O21" s="112">
        <v>1</v>
      </c>
      <c r="P21" s="109" t="s">
        <v>576</v>
      </c>
      <c r="Q21" s="197">
        <v>3</v>
      </c>
      <c r="R21" s="113">
        <f t="shared" si="4"/>
        <v>3</v>
      </c>
      <c r="S21" s="113">
        <f t="shared" si="5"/>
        <v>3</v>
      </c>
      <c r="T21" s="216">
        <v>3</v>
      </c>
      <c r="U21" s="295"/>
    </row>
    <row r="22" spans="1:21" ht="39.950000000000003" customHeight="1">
      <c r="A22" s="198">
        <v>11</v>
      </c>
      <c r="B22" s="340"/>
      <c r="C22" s="299"/>
      <c r="D22" s="132" t="s">
        <v>606</v>
      </c>
      <c r="E22" s="109" t="s">
        <v>607</v>
      </c>
      <c r="F22" s="90" t="s">
        <v>608</v>
      </c>
      <c r="G22" s="112">
        <v>5</v>
      </c>
      <c r="H22" s="113">
        <f t="shared" si="0"/>
        <v>5</v>
      </c>
      <c r="I22" s="113">
        <f t="shared" si="1"/>
        <v>5</v>
      </c>
      <c r="J22" s="113">
        <v>5</v>
      </c>
      <c r="K22" s="199" t="s">
        <v>605</v>
      </c>
      <c r="L22" s="112">
        <v>1</v>
      </c>
      <c r="M22" s="113">
        <f t="shared" si="2"/>
        <v>1</v>
      </c>
      <c r="N22" s="113">
        <f t="shared" si="3"/>
        <v>1</v>
      </c>
      <c r="O22" s="112">
        <v>1</v>
      </c>
      <c r="P22" s="109" t="s">
        <v>576</v>
      </c>
      <c r="Q22" s="197">
        <v>3</v>
      </c>
      <c r="R22" s="113">
        <f t="shared" si="4"/>
        <v>3</v>
      </c>
      <c r="S22" s="113">
        <f t="shared" si="5"/>
        <v>3</v>
      </c>
      <c r="T22" s="216">
        <v>3</v>
      </c>
      <c r="U22" s="295"/>
    </row>
    <row r="23" spans="1:21" ht="39.950000000000003" customHeight="1">
      <c r="A23" s="198">
        <v>12</v>
      </c>
      <c r="B23" s="340"/>
      <c r="C23" s="299"/>
      <c r="D23" s="132" t="s">
        <v>609</v>
      </c>
      <c r="E23" s="109" t="s">
        <v>610</v>
      </c>
      <c r="F23" s="90" t="s">
        <v>611</v>
      </c>
      <c r="G23" s="112">
        <v>5</v>
      </c>
      <c r="H23" s="113">
        <f t="shared" si="0"/>
        <v>5</v>
      </c>
      <c r="I23" s="113">
        <f t="shared" si="1"/>
        <v>5</v>
      </c>
      <c r="J23" s="113">
        <v>5</v>
      </c>
      <c r="K23" s="199" t="s">
        <v>605</v>
      </c>
      <c r="L23" s="112">
        <v>1</v>
      </c>
      <c r="M23" s="113">
        <f t="shared" si="2"/>
        <v>1</v>
      </c>
      <c r="N23" s="113">
        <f t="shared" si="3"/>
        <v>1</v>
      </c>
      <c r="O23" s="112">
        <v>1</v>
      </c>
      <c r="P23" s="109" t="s">
        <v>576</v>
      </c>
      <c r="Q23" s="197">
        <v>3</v>
      </c>
      <c r="R23" s="113">
        <f t="shared" si="4"/>
        <v>3</v>
      </c>
      <c r="S23" s="113">
        <f t="shared" si="5"/>
        <v>3</v>
      </c>
      <c r="T23" s="216">
        <v>3</v>
      </c>
      <c r="U23" s="295"/>
    </row>
    <row r="24" spans="1:21" ht="39.950000000000003" customHeight="1">
      <c r="A24" s="198">
        <v>13</v>
      </c>
      <c r="B24" s="340"/>
      <c r="C24" s="299"/>
      <c r="D24" s="132" t="s">
        <v>612</v>
      </c>
      <c r="E24" s="109" t="s">
        <v>613</v>
      </c>
      <c r="F24" s="90" t="s">
        <v>614</v>
      </c>
      <c r="G24" s="112">
        <v>5</v>
      </c>
      <c r="H24" s="113">
        <f t="shared" si="0"/>
        <v>5</v>
      </c>
      <c r="I24" s="113">
        <f t="shared" si="1"/>
        <v>5</v>
      </c>
      <c r="J24" s="113">
        <v>5</v>
      </c>
      <c r="K24" s="199" t="s">
        <v>605</v>
      </c>
      <c r="L24" s="112">
        <v>1</v>
      </c>
      <c r="M24" s="113">
        <f t="shared" si="2"/>
        <v>1</v>
      </c>
      <c r="N24" s="113">
        <f t="shared" si="3"/>
        <v>1</v>
      </c>
      <c r="O24" s="112">
        <v>1</v>
      </c>
      <c r="P24" s="109" t="s">
        <v>576</v>
      </c>
      <c r="Q24" s="197">
        <v>3</v>
      </c>
      <c r="R24" s="113">
        <f t="shared" si="4"/>
        <v>3</v>
      </c>
      <c r="S24" s="113">
        <f t="shared" si="5"/>
        <v>3</v>
      </c>
      <c r="T24" s="216">
        <v>3</v>
      </c>
      <c r="U24" s="295" t="s">
        <v>56</v>
      </c>
    </row>
    <row r="25" spans="1:21" ht="39.950000000000003" customHeight="1">
      <c r="A25" s="198">
        <v>14</v>
      </c>
      <c r="B25" s="340"/>
      <c r="C25" s="299"/>
      <c r="D25" s="132" t="s">
        <v>615</v>
      </c>
      <c r="E25" s="109" t="s">
        <v>616</v>
      </c>
      <c r="F25" s="90" t="s">
        <v>617</v>
      </c>
      <c r="G25" s="112">
        <v>5</v>
      </c>
      <c r="H25" s="113">
        <f t="shared" si="0"/>
        <v>5</v>
      </c>
      <c r="I25" s="113">
        <f t="shared" si="1"/>
        <v>5</v>
      </c>
      <c r="J25" s="113">
        <v>5</v>
      </c>
      <c r="K25" s="199" t="s">
        <v>605</v>
      </c>
      <c r="L25" s="112">
        <v>1</v>
      </c>
      <c r="M25" s="113">
        <f t="shared" si="2"/>
        <v>1</v>
      </c>
      <c r="N25" s="113">
        <f t="shared" si="3"/>
        <v>1</v>
      </c>
      <c r="O25" s="112">
        <v>1</v>
      </c>
      <c r="P25" s="109" t="s">
        <v>576</v>
      </c>
      <c r="Q25" s="197">
        <v>3</v>
      </c>
      <c r="R25" s="113">
        <f t="shared" si="4"/>
        <v>3</v>
      </c>
      <c r="S25" s="113">
        <f t="shared" si="5"/>
        <v>3</v>
      </c>
      <c r="T25" s="216">
        <v>3</v>
      </c>
      <c r="U25" s="295"/>
    </row>
    <row r="26" spans="1:21" ht="39.950000000000003" customHeight="1">
      <c r="A26" s="198">
        <v>15</v>
      </c>
      <c r="B26" s="340"/>
      <c r="C26" s="295" t="s">
        <v>618</v>
      </c>
      <c r="D26" s="199" t="s">
        <v>619</v>
      </c>
      <c r="E26" s="274" t="s">
        <v>620</v>
      </c>
      <c r="F26" s="274"/>
      <c r="G26" s="112">
        <v>5</v>
      </c>
      <c r="H26" s="113">
        <f t="shared" si="0"/>
        <v>5</v>
      </c>
      <c r="I26" s="113">
        <f t="shared" si="1"/>
        <v>5</v>
      </c>
      <c r="J26" s="113">
        <v>5</v>
      </c>
      <c r="K26" s="199" t="s">
        <v>621</v>
      </c>
      <c r="L26" s="112">
        <v>1</v>
      </c>
      <c r="M26" s="113">
        <f t="shared" si="2"/>
        <v>1</v>
      </c>
      <c r="N26" s="113">
        <f t="shared" si="3"/>
        <v>1</v>
      </c>
      <c r="O26" s="112">
        <v>1</v>
      </c>
      <c r="P26" s="142" t="s">
        <v>622</v>
      </c>
      <c r="Q26" s="197">
        <v>3</v>
      </c>
      <c r="R26" s="113">
        <f t="shared" si="4"/>
        <v>3</v>
      </c>
      <c r="S26" s="113">
        <f t="shared" si="5"/>
        <v>3</v>
      </c>
      <c r="T26" s="216">
        <v>3</v>
      </c>
      <c r="U26" s="295"/>
    </row>
    <row r="27" spans="1:21" ht="39.950000000000003" customHeight="1">
      <c r="A27" s="198">
        <v>16</v>
      </c>
      <c r="B27" s="340"/>
      <c r="C27" s="295"/>
      <c r="D27" s="199" t="s">
        <v>623</v>
      </c>
      <c r="E27" s="274" t="s">
        <v>624</v>
      </c>
      <c r="F27" s="274"/>
      <c r="G27" s="112">
        <v>5</v>
      </c>
      <c r="H27" s="113">
        <f t="shared" si="0"/>
        <v>5</v>
      </c>
      <c r="I27" s="113">
        <f t="shared" si="1"/>
        <v>5</v>
      </c>
      <c r="J27" s="113">
        <v>5</v>
      </c>
      <c r="K27" s="199" t="s">
        <v>621</v>
      </c>
      <c r="L27" s="112">
        <v>1</v>
      </c>
      <c r="M27" s="113">
        <f t="shared" si="2"/>
        <v>1</v>
      </c>
      <c r="N27" s="113">
        <f t="shared" si="3"/>
        <v>1</v>
      </c>
      <c r="O27" s="112">
        <v>1</v>
      </c>
      <c r="P27" s="142" t="s">
        <v>625</v>
      </c>
      <c r="Q27" s="197">
        <v>3</v>
      </c>
      <c r="R27" s="113">
        <f t="shared" si="4"/>
        <v>3</v>
      </c>
      <c r="S27" s="113">
        <f t="shared" si="5"/>
        <v>3</v>
      </c>
      <c r="T27" s="216">
        <v>3</v>
      </c>
      <c r="U27" s="295"/>
    </row>
    <row r="28" spans="1:21" ht="39.950000000000003" customHeight="1">
      <c r="A28" s="198">
        <v>17</v>
      </c>
      <c r="B28" s="340"/>
      <c r="C28" s="295"/>
      <c r="D28" s="199" t="s">
        <v>626</v>
      </c>
      <c r="E28" s="274" t="s">
        <v>627</v>
      </c>
      <c r="F28" s="274"/>
      <c r="G28" s="112">
        <v>5</v>
      </c>
      <c r="H28" s="113">
        <f t="shared" si="0"/>
        <v>5</v>
      </c>
      <c r="I28" s="113">
        <f t="shared" si="1"/>
        <v>5</v>
      </c>
      <c r="J28" s="113">
        <v>5</v>
      </c>
      <c r="K28" s="199" t="s">
        <v>621</v>
      </c>
      <c r="L28" s="112">
        <v>1</v>
      </c>
      <c r="M28" s="113">
        <f t="shared" si="2"/>
        <v>1</v>
      </c>
      <c r="N28" s="113">
        <f t="shared" si="3"/>
        <v>1</v>
      </c>
      <c r="O28" s="112">
        <v>1</v>
      </c>
      <c r="P28" s="142" t="s">
        <v>625</v>
      </c>
      <c r="Q28" s="197">
        <v>3</v>
      </c>
      <c r="R28" s="113">
        <f t="shared" si="4"/>
        <v>3</v>
      </c>
      <c r="S28" s="113">
        <f t="shared" si="5"/>
        <v>3</v>
      </c>
      <c r="T28" s="216">
        <v>3</v>
      </c>
      <c r="U28" s="295" t="s">
        <v>56</v>
      </c>
    </row>
    <row r="29" spans="1:21" ht="39.950000000000003" customHeight="1">
      <c r="A29" s="198">
        <v>18</v>
      </c>
      <c r="B29" s="340"/>
      <c r="C29" s="295"/>
      <c r="D29" s="199" t="s">
        <v>628</v>
      </c>
      <c r="E29" s="201" t="s">
        <v>627</v>
      </c>
      <c r="F29" s="218"/>
      <c r="G29" s="112">
        <v>5</v>
      </c>
      <c r="H29" s="113">
        <f t="shared" si="0"/>
        <v>5</v>
      </c>
      <c r="I29" s="113">
        <f t="shared" si="1"/>
        <v>5</v>
      </c>
      <c r="J29" s="113">
        <v>5</v>
      </c>
      <c r="K29" s="199" t="s">
        <v>621</v>
      </c>
      <c r="L29" s="112">
        <v>1</v>
      </c>
      <c r="M29" s="113">
        <f t="shared" si="2"/>
        <v>1</v>
      </c>
      <c r="N29" s="113">
        <f t="shared" si="3"/>
        <v>1</v>
      </c>
      <c r="O29" s="112">
        <v>1</v>
      </c>
      <c r="P29" s="142" t="s">
        <v>625</v>
      </c>
      <c r="Q29" s="197">
        <v>3</v>
      </c>
      <c r="R29" s="113">
        <f t="shared" si="4"/>
        <v>3</v>
      </c>
      <c r="S29" s="113">
        <f t="shared" si="5"/>
        <v>3</v>
      </c>
      <c r="T29" s="216">
        <v>3</v>
      </c>
      <c r="U29" s="295"/>
    </row>
    <row r="30" spans="1:21" ht="39.950000000000003" customHeight="1">
      <c r="A30" s="198">
        <v>19</v>
      </c>
      <c r="B30" s="340"/>
      <c r="C30" s="295"/>
      <c r="D30" s="199" t="s">
        <v>629</v>
      </c>
      <c r="E30" s="274" t="s">
        <v>630</v>
      </c>
      <c r="F30" s="274"/>
      <c r="G30" s="112">
        <v>5</v>
      </c>
      <c r="H30" s="113">
        <f t="shared" si="0"/>
        <v>5</v>
      </c>
      <c r="I30" s="113">
        <f t="shared" si="1"/>
        <v>5</v>
      </c>
      <c r="J30" s="113">
        <v>5</v>
      </c>
      <c r="K30" s="199" t="s">
        <v>621</v>
      </c>
      <c r="L30" s="112">
        <v>1</v>
      </c>
      <c r="M30" s="113">
        <f t="shared" si="2"/>
        <v>1</v>
      </c>
      <c r="N30" s="113">
        <f t="shared" si="3"/>
        <v>1</v>
      </c>
      <c r="O30" s="112">
        <v>1</v>
      </c>
      <c r="P30" s="109" t="s">
        <v>225</v>
      </c>
      <c r="Q30" s="197">
        <v>3</v>
      </c>
      <c r="R30" s="113">
        <f t="shared" si="4"/>
        <v>3</v>
      </c>
      <c r="S30" s="113">
        <f t="shared" si="5"/>
        <v>3</v>
      </c>
      <c r="T30" s="216">
        <v>3</v>
      </c>
      <c r="U30" s="295"/>
    </row>
    <row r="31" spans="1:21" ht="39.950000000000003" customHeight="1">
      <c r="A31" s="198">
        <v>20</v>
      </c>
      <c r="B31" s="340"/>
      <c r="C31" s="295"/>
      <c r="D31" s="199" t="s">
        <v>631</v>
      </c>
      <c r="E31" s="274" t="s">
        <v>632</v>
      </c>
      <c r="F31" s="274"/>
      <c r="G31" s="112">
        <v>5</v>
      </c>
      <c r="H31" s="113">
        <f t="shared" si="0"/>
        <v>5</v>
      </c>
      <c r="I31" s="113">
        <f t="shared" si="1"/>
        <v>5</v>
      </c>
      <c r="J31" s="113">
        <v>5</v>
      </c>
      <c r="K31" s="199" t="s">
        <v>621</v>
      </c>
      <c r="L31" s="112">
        <v>1</v>
      </c>
      <c r="M31" s="113">
        <f t="shared" si="2"/>
        <v>1</v>
      </c>
      <c r="N31" s="113">
        <f t="shared" si="3"/>
        <v>1</v>
      </c>
      <c r="O31" s="112">
        <v>1</v>
      </c>
      <c r="P31" s="142" t="s">
        <v>625</v>
      </c>
      <c r="Q31" s="197">
        <v>3</v>
      </c>
      <c r="R31" s="113">
        <f t="shared" si="4"/>
        <v>3</v>
      </c>
      <c r="S31" s="113">
        <f t="shared" si="5"/>
        <v>3</v>
      </c>
      <c r="T31" s="216">
        <v>3</v>
      </c>
      <c r="U31" s="295"/>
    </row>
    <row r="32" spans="1:21" ht="39.950000000000003" customHeight="1">
      <c r="A32" s="198">
        <v>21</v>
      </c>
      <c r="B32" s="340"/>
      <c r="C32" s="295"/>
      <c r="D32" s="201" t="s">
        <v>633</v>
      </c>
      <c r="E32" s="274" t="s">
        <v>634</v>
      </c>
      <c r="F32" s="274"/>
      <c r="G32" s="112">
        <v>5</v>
      </c>
      <c r="H32" s="113">
        <f t="shared" si="0"/>
        <v>5</v>
      </c>
      <c r="I32" s="113">
        <f t="shared" si="1"/>
        <v>5</v>
      </c>
      <c r="J32" s="113">
        <v>5</v>
      </c>
      <c r="K32" s="199" t="s">
        <v>621</v>
      </c>
      <c r="L32" s="112">
        <v>1</v>
      </c>
      <c r="M32" s="113">
        <f t="shared" si="2"/>
        <v>1</v>
      </c>
      <c r="N32" s="113">
        <f t="shared" si="3"/>
        <v>1</v>
      </c>
      <c r="O32" s="112">
        <v>1</v>
      </c>
      <c r="P32" s="142" t="s">
        <v>625</v>
      </c>
      <c r="Q32" s="197">
        <v>3</v>
      </c>
      <c r="R32" s="113">
        <f t="shared" si="4"/>
        <v>3</v>
      </c>
      <c r="S32" s="113">
        <f t="shared" si="5"/>
        <v>3</v>
      </c>
      <c r="T32" s="216">
        <v>3</v>
      </c>
      <c r="U32" s="295" t="s">
        <v>56</v>
      </c>
    </row>
    <row r="33" spans="1:21" ht="39.950000000000003" customHeight="1">
      <c r="A33" s="198">
        <v>22</v>
      </c>
      <c r="B33" s="340"/>
      <c r="C33" s="342" t="s">
        <v>635</v>
      </c>
      <c r="D33" s="199" t="s">
        <v>636</v>
      </c>
      <c r="E33" s="274" t="s">
        <v>637</v>
      </c>
      <c r="F33" s="274"/>
      <c r="G33" s="112">
        <v>5</v>
      </c>
      <c r="H33" s="113">
        <f t="shared" si="0"/>
        <v>5</v>
      </c>
      <c r="I33" s="113">
        <f t="shared" si="1"/>
        <v>5</v>
      </c>
      <c r="J33" s="113">
        <v>5</v>
      </c>
      <c r="K33" s="199" t="s">
        <v>638</v>
      </c>
      <c r="L33" s="112">
        <v>1</v>
      </c>
      <c r="M33" s="113">
        <f t="shared" si="2"/>
        <v>1</v>
      </c>
      <c r="N33" s="113">
        <f t="shared" si="3"/>
        <v>1</v>
      </c>
      <c r="O33" s="112">
        <v>1</v>
      </c>
      <c r="P33" s="142" t="s">
        <v>625</v>
      </c>
      <c r="Q33" s="197">
        <v>3</v>
      </c>
      <c r="R33" s="113">
        <f t="shared" si="4"/>
        <v>3</v>
      </c>
      <c r="S33" s="113">
        <f t="shared" si="5"/>
        <v>3</v>
      </c>
      <c r="T33" s="216">
        <v>3</v>
      </c>
      <c r="U33" s="295"/>
    </row>
    <row r="34" spans="1:21" ht="39.950000000000003" customHeight="1">
      <c r="A34" s="198">
        <v>23</v>
      </c>
      <c r="B34" s="340"/>
      <c r="C34" s="342"/>
      <c r="D34" s="199" t="s">
        <v>639</v>
      </c>
      <c r="E34" s="274" t="s">
        <v>640</v>
      </c>
      <c r="F34" s="274"/>
      <c r="G34" s="112">
        <v>5</v>
      </c>
      <c r="H34" s="113">
        <f t="shared" si="0"/>
        <v>5</v>
      </c>
      <c r="I34" s="113">
        <f t="shared" si="1"/>
        <v>5</v>
      </c>
      <c r="J34" s="113">
        <v>5</v>
      </c>
      <c r="K34" s="199" t="s">
        <v>641</v>
      </c>
      <c r="L34" s="112">
        <v>1</v>
      </c>
      <c r="M34" s="113">
        <f t="shared" si="2"/>
        <v>1</v>
      </c>
      <c r="N34" s="113">
        <f t="shared" si="3"/>
        <v>1</v>
      </c>
      <c r="O34" s="112">
        <v>1</v>
      </c>
      <c r="P34" s="109" t="s">
        <v>225</v>
      </c>
      <c r="Q34" s="197">
        <v>3</v>
      </c>
      <c r="R34" s="113">
        <f t="shared" si="4"/>
        <v>3</v>
      </c>
      <c r="S34" s="113">
        <f t="shared" si="5"/>
        <v>3</v>
      </c>
      <c r="T34" s="216">
        <v>3</v>
      </c>
      <c r="U34" s="295"/>
    </row>
    <row r="35" spans="1:21" ht="39.950000000000003" customHeight="1">
      <c r="A35" s="198">
        <v>24</v>
      </c>
      <c r="B35" s="340"/>
      <c r="C35" s="342"/>
      <c r="D35" s="199" t="s">
        <v>642</v>
      </c>
      <c r="E35" s="274" t="s">
        <v>643</v>
      </c>
      <c r="F35" s="274"/>
      <c r="G35" s="112">
        <v>5</v>
      </c>
      <c r="H35" s="113">
        <f t="shared" si="0"/>
        <v>5</v>
      </c>
      <c r="I35" s="113">
        <f t="shared" si="1"/>
        <v>5</v>
      </c>
      <c r="J35" s="113">
        <v>5</v>
      </c>
      <c r="K35" s="199" t="s">
        <v>644</v>
      </c>
      <c r="L35" s="112">
        <v>1</v>
      </c>
      <c r="M35" s="113">
        <f t="shared" si="2"/>
        <v>1</v>
      </c>
      <c r="N35" s="113">
        <f t="shared" si="3"/>
        <v>1</v>
      </c>
      <c r="O35" s="112">
        <v>1</v>
      </c>
      <c r="P35" s="109" t="s">
        <v>576</v>
      </c>
      <c r="Q35" s="197">
        <v>3</v>
      </c>
      <c r="R35" s="113">
        <f t="shared" si="4"/>
        <v>3</v>
      </c>
      <c r="S35" s="113">
        <f t="shared" si="5"/>
        <v>3</v>
      </c>
      <c r="T35" s="216">
        <v>3</v>
      </c>
      <c r="U35" s="295"/>
    </row>
    <row r="36" spans="1:21" ht="39.950000000000003" customHeight="1">
      <c r="A36" s="198">
        <v>25</v>
      </c>
      <c r="B36" s="340"/>
      <c r="C36" s="342"/>
      <c r="D36" s="199" t="s">
        <v>645</v>
      </c>
      <c r="E36" s="274" t="s">
        <v>646</v>
      </c>
      <c r="F36" s="274"/>
      <c r="G36" s="112">
        <v>5</v>
      </c>
      <c r="H36" s="113">
        <f t="shared" si="0"/>
        <v>5</v>
      </c>
      <c r="I36" s="113">
        <f t="shared" si="1"/>
        <v>5</v>
      </c>
      <c r="J36" s="113">
        <v>5</v>
      </c>
      <c r="K36" s="199" t="s">
        <v>647</v>
      </c>
      <c r="L36" s="112">
        <v>1</v>
      </c>
      <c r="M36" s="113">
        <f t="shared" si="2"/>
        <v>1</v>
      </c>
      <c r="N36" s="113">
        <f t="shared" si="3"/>
        <v>1</v>
      </c>
      <c r="O36" s="112">
        <v>1</v>
      </c>
      <c r="P36" s="109" t="s">
        <v>576</v>
      </c>
      <c r="Q36" s="197">
        <v>3</v>
      </c>
      <c r="R36" s="113">
        <f t="shared" si="4"/>
        <v>3</v>
      </c>
      <c r="S36" s="113">
        <f t="shared" si="5"/>
        <v>3</v>
      </c>
      <c r="T36" s="216">
        <v>3</v>
      </c>
      <c r="U36" s="295" t="s">
        <v>56</v>
      </c>
    </row>
    <row r="37" spans="1:21" ht="39.950000000000003" customHeight="1">
      <c r="A37" s="198">
        <v>26</v>
      </c>
      <c r="B37" s="340"/>
      <c r="C37" s="342"/>
      <c r="D37" s="199" t="s">
        <v>648</v>
      </c>
      <c r="E37" s="274" t="s">
        <v>649</v>
      </c>
      <c r="F37" s="274"/>
      <c r="G37" s="112">
        <v>5</v>
      </c>
      <c r="H37" s="113">
        <f t="shared" si="0"/>
        <v>5</v>
      </c>
      <c r="I37" s="113">
        <f t="shared" si="1"/>
        <v>5</v>
      </c>
      <c r="J37" s="113">
        <v>5</v>
      </c>
      <c r="K37" s="199" t="s">
        <v>650</v>
      </c>
      <c r="L37" s="112">
        <v>1</v>
      </c>
      <c r="M37" s="113">
        <f t="shared" si="2"/>
        <v>1</v>
      </c>
      <c r="N37" s="113">
        <f t="shared" si="3"/>
        <v>1</v>
      </c>
      <c r="O37" s="112">
        <v>1</v>
      </c>
      <c r="P37" s="109" t="s">
        <v>576</v>
      </c>
      <c r="Q37" s="197">
        <v>3</v>
      </c>
      <c r="R37" s="113">
        <f t="shared" si="4"/>
        <v>3</v>
      </c>
      <c r="S37" s="113">
        <f t="shared" si="5"/>
        <v>3</v>
      </c>
      <c r="T37" s="216">
        <v>3</v>
      </c>
      <c r="U37" s="295"/>
    </row>
    <row r="38" spans="1:21" ht="39.950000000000003" customHeight="1">
      <c r="A38" s="198">
        <v>27</v>
      </c>
      <c r="B38" s="340"/>
      <c r="C38" s="342"/>
      <c r="D38" s="202" t="s">
        <v>651</v>
      </c>
      <c r="E38" s="339" t="s">
        <v>652</v>
      </c>
      <c r="F38" s="339"/>
      <c r="G38" s="112">
        <v>5</v>
      </c>
      <c r="H38" s="113">
        <f t="shared" si="0"/>
        <v>5</v>
      </c>
      <c r="I38" s="113">
        <f t="shared" si="1"/>
        <v>5</v>
      </c>
      <c r="J38" s="219">
        <v>5</v>
      </c>
      <c r="K38" s="202" t="s">
        <v>653</v>
      </c>
      <c r="L38" s="112">
        <v>1</v>
      </c>
      <c r="M38" s="113">
        <f t="shared" si="2"/>
        <v>1</v>
      </c>
      <c r="N38" s="113">
        <f t="shared" si="3"/>
        <v>1</v>
      </c>
      <c r="O38" s="112">
        <v>1</v>
      </c>
      <c r="P38" s="215" t="s">
        <v>576</v>
      </c>
      <c r="Q38" s="220">
        <v>3</v>
      </c>
      <c r="R38" s="113">
        <f t="shared" si="4"/>
        <v>3</v>
      </c>
      <c r="S38" s="113">
        <f t="shared" si="5"/>
        <v>3</v>
      </c>
      <c r="T38" s="216">
        <v>3</v>
      </c>
      <c r="U38" s="295"/>
    </row>
    <row r="39" spans="1:21" ht="15">
      <c r="A39" s="203"/>
      <c r="B39" s="204"/>
      <c r="C39" s="221"/>
      <c r="D39" s="206"/>
      <c r="E39" s="90"/>
      <c r="F39" s="206"/>
      <c r="G39" s="222">
        <f>SUM(G12:G38)</f>
        <v>135</v>
      </c>
      <c r="H39" s="207">
        <f>SUM(H12:H38)</f>
        <v>135</v>
      </c>
      <c r="I39" s="207">
        <f>SUM(I12:I38)</f>
        <v>135</v>
      </c>
      <c r="J39" s="207">
        <f>SUM(J12:J38)</f>
        <v>135</v>
      </c>
      <c r="K39" s="208"/>
      <c r="L39" s="222">
        <f>SUM(L12:L38)</f>
        <v>27</v>
      </c>
      <c r="M39" s="207">
        <f>SUM(M12:M38)</f>
        <v>27</v>
      </c>
      <c r="N39" s="207">
        <f>SUM(N12:N38)</f>
        <v>27</v>
      </c>
      <c r="O39" s="207">
        <f>SUM(O12:O38)</f>
        <v>27</v>
      </c>
      <c r="P39" s="208"/>
      <c r="Q39" s="222">
        <f>SUM(Q12:Q38)</f>
        <v>78</v>
      </c>
      <c r="R39" s="207">
        <f>SUM(R12:R38)</f>
        <v>78</v>
      </c>
      <c r="S39" s="207">
        <f>SUM(S12:S38)</f>
        <v>78</v>
      </c>
      <c r="T39" s="207">
        <f>SUM(T12:T38)</f>
        <v>78</v>
      </c>
      <c r="U39" s="295"/>
    </row>
    <row r="40" spans="1:21">
      <c r="B40"/>
      <c r="C40"/>
      <c r="D40" s="74"/>
      <c r="E40" s="75"/>
      <c r="F40" s="74"/>
      <c r="G40" s="74"/>
      <c r="H40" s="74"/>
      <c r="I40" s="74"/>
      <c r="J40" s="74"/>
      <c r="K40" s="76"/>
      <c r="L40" s="74"/>
      <c r="M40" s="74"/>
      <c r="N40" s="74"/>
      <c r="O40" s="74"/>
      <c r="P40" s="77"/>
      <c r="Q40" s="74"/>
      <c r="R40" s="74"/>
      <c r="S40" s="74"/>
      <c r="T40" s="74"/>
    </row>
    <row r="41" spans="1:21">
      <c r="B41"/>
      <c r="C41"/>
      <c r="D41" s="74"/>
      <c r="E41" s="75"/>
      <c r="F41" s="74"/>
      <c r="G41" s="74"/>
      <c r="H41" s="74"/>
      <c r="I41" s="74"/>
      <c r="J41" s="74"/>
      <c r="K41" s="76"/>
      <c r="L41" s="74"/>
      <c r="M41" s="74"/>
      <c r="N41" s="74"/>
      <c r="O41" s="74"/>
      <c r="P41" s="76"/>
      <c r="Q41" s="74"/>
      <c r="R41" s="74"/>
      <c r="S41" s="74"/>
      <c r="T41" s="74"/>
    </row>
    <row r="42" spans="1:21">
      <c r="B42" s="22" t="s">
        <v>127</v>
      </c>
      <c r="C42" s="24">
        <f>RESULTADO!B41</f>
        <v>1</v>
      </c>
      <c r="D42" s="74"/>
      <c r="E42" s="75"/>
      <c r="F42" s="74"/>
      <c r="G42" s="74"/>
      <c r="H42" s="74"/>
      <c r="I42" s="74"/>
      <c r="J42" s="74"/>
      <c r="K42" s="76"/>
      <c r="L42" s="74"/>
      <c r="M42" s="74"/>
      <c r="N42" s="74"/>
      <c r="O42" s="74"/>
      <c r="P42" s="76"/>
      <c r="Q42" s="74"/>
      <c r="R42" s="74"/>
      <c r="S42" s="74"/>
      <c r="T42" s="74"/>
    </row>
    <row r="43" spans="1:21">
      <c r="D43" s="74"/>
      <c r="E43" s="75"/>
      <c r="F43" s="74"/>
      <c r="G43" s="74"/>
      <c r="H43" s="74"/>
      <c r="I43" s="74"/>
      <c r="J43" s="74"/>
      <c r="K43" s="76"/>
      <c r="L43" s="74"/>
      <c r="M43" s="74"/>
      <c r="N43" s="74"/>
      <c r="O43" s="74"/>
      <c r="P43" s="76"/>
      <c r="Q43" s="74"/>
      <c r="R43" s="74"/>
      <c r="S43" s="74"/>
      <c r="T43" s="74"/>
    </row>
    <row r="44" spans="1:21">
      <c r="D44" s="74"/>
      <c r="E44" s="75"/>
      <c r="F44" s="74"/>
      <c r="G44" s="74"/>
      <c r="H44" s="74"/>
      <c r="I44" s="74"/>
      <c r="J44" s="74"/>
      <c r="K44" s="76"/>
      <c r="L44" s="74"/>
      <c r="M44" s="74"/>
      <c r="N44" s="74"/>
      <c r="O44" s="74"/>
      <c r="P44" s="76"/>
      <c r="Q44" s="74"/>
      <c r="R44" s="74"/>
      <c r="S44" s="74"/>
      <c r="T44" s="74"/>
    </row>
    <row r="45" spans="1:21">
      <c r="D45" s="74"/>
      <c r="E45" s="75"/>
      <c r="F45" s="74"/>
      <c r="G45" s="74"/>
      <c r="H45" s="74"/>
      <c r="I45" s="74"/>
      <c r="J45" s="74"/>
      <c r="K45" s="76"/>
      <c r="L45" s="74"/>
      <c r="M45" s="74"/>
      <c r="N45" s="74"/>
      <c r="O45" s="74"/>
      <c r="P45" s="76"/>
      <c r="Q45" s="74"/>
      <c r="R45" s="74"/>
      <c r="S45" s="74"/>
      <c r="T45" s="74"/>
    </row>
    <row r="46" spans="1:21">
      <c r="D46" s="74"/>
      <c r="E46" s="75"/>
      <c r="F46" s="74"/>
      <c r="G46" s="74"/>
      <c r="H46" s="74"/>
      <c r="I46" s="74"/>
      <c r="J46" s="74"/>
      <c r="K46" s="76"/>
      <c r="L46" s="74"/>
      <c r="M46" s="74"/>
      <c r="N46" s="74"/>
      <c r="O46" s="74"/>
      <c r="P46" s="76"/>
      <c r="Q46" s="74"/>
      <c r="R46" s="74"/>
      <c r="S46" s="74"/>
      <c r="T46" s="74"/>
    </row>
    <row r="47" spans="1:21">
      <c r="D47" s="74"/>
      <c r="E47" s="75"/>
      <c r="F47" s="74"/>
      <c r="G47" s="74"/>
      <c r="H47" s="74"/>
      <c r="I47" s="74"/>
      <c r="J47" s="74"/>
      <c r="K47" s="76"/>
      <c r="L47" s="74"/>
      <c r="M47" s="74"/>
      <c r="N47" s="74"/>
      <c r="O47" s="74"/>
      <c r="P47" s="76"/>
      <c r="Q47" s="74"/>
      <c r="R47" s="74"/>
      <c r="S47" s="74"/>
      <c r="T47" s="74"/>
    </row>
    <row r="48" spans="1:21">
      <c r="D48" s="74"/>
      <c r="E48" s="75"/>
      <c r="F48" s="74"/>
      <c r="G48" s="74"/>
      <c r="H48" s="74"/>
      <c r="I48" s="74"/>
      <c r="J48" s="74"/>
      <c r="K48" s="76"/>
      <c r="L48" s="74"/>
      <c r="M48" s="74"/>
      <c r="N48" s="74"/>
      <c r="O48" s="74"/>
      <c r="P48" s="76"/>
      <c r="Q48" s="74"/>
      <c r="R48" s="74"/>
      <c r="S48" s="74"/>
      <c r="T48" s="74"/>
    </row>
    <row r="49" spans="4:20">
      <c r="D49" s="74"/>
      <c r="E49" s="75"/>
      <c r="F49" s="74"/>
      <c r="G49" s="74"/>
      <c r="H49" s="74"/>
      <c r="I49" s="74"/>
      <c r="J49" s="74"/>
      <c r="K49" s="76"/>
      <c r="L49" s="74"/>
      <c r="M49" s="74"/>
      <c r="N49" s="74"/>
      <c r="O49" s="74"/>
      <c r="P49" s="76"/>
      <c r="Q49" s="74"/>
      <c r="R49" s="74"/>
      <c r="S49" s="74"/>
      <c r="T49" s="74"/>
    </row>
    <row r="50" spans="4:20">
      <c r="D50" s="74"/>
      <c r="E50" s="75"/>
      <c r="F50" s="74"/>
      <c r="G50" s="74"/>
      <c r="H50" s="74"/>
      <c r="I50" s="74"/>
      <c r="J50" s="74"/>
      <c r="K50" s="76"/>
      <c r="L50" s="74"/>
      <c r="M50" s="74"/>
      <c r="N50" s="74"/>
      <c r="O50" s="74"/>
      <c r="P50" s="76"/>
      <c r="Q50" s="74"/>
      <c r="R50" s="74"/>
      <c r="S50" s="74"/>
      <c r="T50" s="74"/>
    </row>
    <row r="51" spans="4:20">
      <c r="D51" s="74"/>
      <c r="E51" s="75"/>
      <c r="F51" s="74"/>
      <c r="G51" s="74"/>
      <c r="H51" s="74"/>
      <c r="I51" s="74"/>
      <c r="J51" s="74"/>
      <c r="K51" s="76"/>
      <c r="L51" s="74"/>
      <c r="M51" s="74"/>
      <c r="N51" s="74"/>
      <c r="O51" s="74"/>
      <c r="P51" s="76"/>
      <c r="Q51" s="74"/>
      <c r="R51" s="74"/>
      <c r="S51" s="74"/>
      <c r="T51" s="74"/>
    </row>
    <row r="52" spans="4:20">
      <c r="D52" s="74"/>
      <c r="E52" s="75"/>
      <c r="F52" s="74"/>
      <c r="G52" s="74"/>
      <c r="H52" s="74"/>
      <c r="I52" s="74"/>
      <c r="J52" s="74"/>
      <c r="K52" s="76"/>
      <c r="L52" s="74"/>
      <c r="M52" s="74"/>
      <c r="N52" s="74"/>
      <c r="O52" s="74"/>
      <c r="P52" s="76"/>
      <c r="Q52" s="74"/>
      <c r="R52" s="74"/>
      <c r="S52" s="74"/>
      <c r="T52" s="74"/>
    </row>
    <row r="53" spans="4:20">
      <c r="D53" s="74"/>
      <c r="E53" s="75"/>
      <c r="F53" s="74"/>
      <c r="G53" s="74"/>
      <c r="H53" s="74"/>
      <c r="I53" s="74"/>
      <c r="J53" s="74"/>
      <c r="K53" s="76"/>
      <c r="L53" s="74"/>
      <c r="M53" s="74"/>
      <c r="N53" s="74"/>
      <c r="O53" s="74"/>
      <c r="P53" s="76"/>
      <c r="Q53" s="74"/>
      <c r="R53" s="74"/>
      <c r="S53" s="74"/>
      <c r="T53" s="74"/>
    </row>
    <row r="54" spans="4:20">
      <c r="D54" s="74"/>
      <c r="E54" s="75"/>
      <c r="F54" s="74"/>
      <c r="G54" s="74"/>
      <c r="H54" s="74"/>
      <c r="I54" s="74"/>
      <c r="J54" s="74"/>
      <c r="K54" s="76"/>
      <c r="L54" s="74"/>
      <c r="M54" s="74"/>
      <c r="N54" s="74"/>
      <c r="O54" s="74"/>
      <c r="P54" s="76"/>
      <c r="Q54" s="74"/>
      <c r="R54" s="74"/>
      <c r="S54" s="74"/>
      <c r="T54" s="74"/>
    </row>
    <row r="55" spans="4:20">
      <c r="D55" s="74"/>
      <c r="E55" s="75"/>
      <c r="F55" s="74"/>
      <c r="G55" s="74"/>
      <c r="H55" s="74"/>
      <c r="I55" s="74"/>
      <c r="J55" s="74"/>
      <c r="K55" s="76"/>
      <c r="L55" s="74"/>
      <c r="M55" s="74"/>
      <c r="N55" s="74"/>
      <c r="O55" s="74"/>
      <c r="P55" s="76"/>
      <c r="Q55" s="74"/>
      <c r="R55" s="74"/>
      <c r="S55" s="74"/>
      <c r="T55" s="74"/>
    </row>
    <row r="56" spans="4:20">
      <c r="D56" s="74"/>
      <c r="E56" s="75"/>
      <c r="F56" s="74"/>
      <c r="G56" s="74"/>
      <c r="H56" s="74"/>
      <c r="I56" s="74"/>
      <c r="J56" s="74"/>
      <c r="K56" s="76"/>
      <c r="L56" s="74"/>
      <c r="M56" s="74"/>
      <c r="N56" s="74"/>
      <c r="O56" s="74"/>
      <c r="P56" s="76"/>
      <c r="Q56" s="74"/>
      <c r="R56" s="74"/>
      <c r="S56" s="74"/>
      <c r="T56" s="74"/>
    </row>
    <row r="57" spans="4:20">
      <c r="D57" s="74"/>
      <c r="E57" s="75"/>
      <c r="F57" s="74"/>
      <c r="G57" s="74"/>
      <c r="H57" s="74"/>
      <c r="I57" s="74"/>
      <c r="J57" s="74"/>
      <c r="K57" s="76"/>
      <c r="L57" s="74"/>
      <c r="M57" s="74"/>
      <c r="N57" s="74"/>
      <c r="O57" s="74"/>
      <c r="P57" s="76"/>
      <c r="Q57" s="74"/>
      <c r="R57" s="74"/>
      <c r="S57" s="74"/>
      <c r="T57" s="74"/>
    </row>
    <row r="58" spans="4:20">
      <c r="D58" s="74"/>
      <c r="E58" s="75"/>
      <c r="F58" s="74"/>
      <c r="G58" s="74"/>
      <c r="H58" s="74"/>
      <c r="I58" s="74"/>
      <c r="J58" s="74"/>
      <c r="K58" s="76"/>
      <c r="L58" s="74"/>
      <c r="M58" s="74"/>
      <c r="N58" s="74"/>
      <c r="O58" s="74"/>
      <c r="P58" s="76"/>
      <c r="Q58" s="74"/>
      <c r="R58" s="74"/>
      <c r="S58" s="74"/>
      <c r="T58" s="74"/>
    </row>
    <row r="59" spans="4:20">
      <c r="D59" s="74"/>
      <c r="E59" s="75"/>
      <c r="F59" s="74"/>
      <c r="G59" s="74"/>
      <c r="H59" s="74"/>
      <c r="I59" s="74"/>
      <c r="J59" s="74"/>
      <c r="K59" s="76"/>
      <c r="L59" s="74"/>
      <c r="M59" s="74"/>
      <c r="N59" s="74"/>
      <c r="O59" s="74"/>
      <c r="P59" s="76"/>
      <c r="Q59" s="74"/>
      <c r="R59" s="74"/>
      <c r="S59" s="74"/>
      <c r="T59" s="74"/>
    </row>
    <row r="60" spans="4:20">
      <c r="D60" s="74"/>
      <c r="E60" s="75"/>
      <c r="F60" s="74"/>
      <c r="G60" s="74"/>
      <c r="H60" s="74"/>
      <c r="I60" s="74"/>
      <c r="J60" s="74"/>
      <c r="K60" s="76"/>
      <c r="L60" s="74"/>
      <c r="M60" s="74"/>
      <c r="N60" s="74"/>
      <c r="O60" s="74"/>
      <c r="P60" s="76"/>
      <c r="Q60" s="74"/>
      <c r="R60" s="74"/>
      <c r="S60" s="74"/>
      <c r="T60" s="74"/>
    </row>
    <row r="61" spans="4:20">
      <c r="D61" s="74"/>
      <c r="E61" s="75"/>
      <c r="F61" s="74"/>
      <c r="G61" s="74"/>
      <c r="H61" s="74"/>
      <c r="I61" s="74"/>
      <c r="J61" s="74"/>
      <c r="K61" s="76"/>
      <c r="L61" s="74"/>
      <c r="M61" s="74"/>
      <c r="N61" s="74"/>
      <c r="O61" s="74"/>
      <c r="P61" s="76"/>
      <c r="Q61" s="74"/>
      <c r="R61" s="74"/>
      <c r="S61" s="74"/>
      <c r="T61" s="74"/>
    </row>
    <row r="62" spans="4:20">
      <c r="D62" s="74"/>
      <c r="E62" s="75"/>
      <c r="F62" s="74"/>
      <c r="G62" s="74"/>
      <c r="H62" s="74"/>
      <c r="I62" s="74"/>
      <c r="J62" s="74"/>
      <c r="K62" s="76"/>
      <c r="L62" s="74"/>
      <c r="M62" s="74"/>
      <c r="N62" s="74"/>
      <c r="O62" s="74"/>
      <c r="P62" s="76"/>
      <c r="Q62" s="74"/>
      <c r="R62" s="74"/>
      <c r="S62" s="74"/>
      <c r="T62" s="74"/>
    </row>
    <row r="63" spans="4:20">
      <c r="D63" s="74"/>
      <c r="E63" s="75"/>
      <c r="F63" s="74"/>
      <c r="G63" s="74"/>
      <c r="H63" s="74"/>
      <c r="I63" s="74"/>
      <c r="J63" s="74"/>
      <c r="K63" s="76"/>
      <c r="L63" s="74"/>
      <c r="M63" s="74"/>
      <c r="N63" s="74"/>
      <c r="O63" s="74"/>
      <c r="P63" s="76"/>
      <c r="Q63" s="74"/>
      <c r="R63" s="74"/>
      <c r="S63" s="74"/>
      <c r="T63" s="74"/>
    </row>
    <row r="64" spans="4:20">
      <c r="D64" s="74"/>
      <c r="E64" s="75"/>
      <c r="F64" s="74"/>
      <c r="G64" s="74"/>
      <c r="H64" s="74"/>
      <c r="I64" s="74"/>
      <c r="J64" s="74"/>
      <c r="K64" s="76"/>
      <c r="L64" s="74"/>
      <c r="M64" s="74"/>
      <c r="N64" s="74"/>
      <c r="O64" s="74"/>
      <c r="P64" s="76"/>
      <c r="Q64" s="74"/>
      <c r="R64" s="74"/>
      <c r="S64" s="74"/>
      <c r="T64" s="74"/>
    </row>
    <row r="65" spans="4:20">
      <c r="D65" s="74"/>
      <c r="E65" s="75"/>
      <c r="F65" s="74"/>
      <c r="G65" s="74"/>
      <c r="H65" s="74"/>
      <c r="I65" s="74"/>
      <c r="J65" s="74"/>
      <c r="K65" s="76"/>
      <c r="L65" s="74"/>
      <c r="M65" s="74"/>
      <c r="N65" s="74"/>
      <c r="O65" s="74"/>
      <c r="P65" s="76"/>
      <c r="Q65" s="74"/>
      <c r="R65" s="74"/>
      <c r="S65" s="74"/>
      <c r="T65" s="74"/>
    </row>
    <row r="66" spans="4:20">
      <c r="D66" s="74"/>
      <c r="E66" s="75"/>
      <c r="F66" s="74"/>
      <c r="G66" s="74"/>
      <c r="H66" s="74"/>
      <c r="I66" s="74"/>
      <c r="J66" s="74"/>
      <c r="K66" s="76"/>
      <c r="L66" s="74"/>
      <c r="M66" s="74"/>
      <c r="N66" s="74"/>
      <c r="O66" s="74"/>
      <c r="P66" s="76"/>
      <c r="Q66" s="74"/>
      <c r="R66" s="74"/>
      <c r="S66" s="74"/>
      <c r="T66" s="74"/>
    </row>
    <row r="67" spans="4:20">
      <c r="D67" s="74"/>
      <c r="E67" s="75"/>
      <c r="F67" s="74"/>
      <c r="G67" s="74"/>
      <c r="H67" s="74"/>
      <c r="I67" s="74"/>
      <c r="J67" s="74"/>
      <c r="K67" s="76"/>
      <c r="L67" s="74"/>
      <c r="M67" s="74"/>
      <c r="N67" s="74"/>
      <c r="O67" s="74"/>
      <c r="P67" s="76"/>
      <c r="Q67" s="74"/>
      <c r="R67" s="74"/>
      <c r="S67" s="74"/>
      <c r="T67" s="74"/>
    </row>
    <row r="68" spans="4:20">
      <c r="D68" s="74"/>
      <c r="E68" s="75"/>
      <c r="F68" s="74"/>
      <c r="G68" s="74"/>
      <c r="H68" s="74"/>
      <c r="I68" s="74"/>
      <c r="J68" s="74"/>
      <c r="K68" s="76"/>
      <c r="L68" s="74"/>
      <c r="M68" s="74"/>
      <c r="N68" s="74"/>
      <c r="O68" s="74"/>
      <c r="P68" s="76"/>
      <c r="Q68" s="74"/>
      <c r="R68" s="74"/>
      <c r="S68" s="74"/>
      <c r="T68" s="74"/>
    </row>
    <row r="69" spans="4:20">
      <c r="D69" s="74"/>
      <c r="E69" s="75"/>
      <c r="F69" s="74"/>
      <c r="G69" s="74"/>
      <c r="H69" s="74"/>
      <c r="I69" s="74"/>
      <c r="J69" s="74"/>
      <c r="K69" s="76"/>
      <c r="L69" s="74"/>
      <c r="M69" s="74"/>
      <c r="N69" s="74"/>
      <c r="O69" s="74"/>
      <c r="P69" s="76"/>
      <c r="Q69" s="74"/>
      <c r="R69" s="74"/>
      <c r="S69" s="74"/>
      <c r="T69" s="74"/>
    </row>
    <row r="70" spans="4:20">
      <c r="D70" s="74"/>
      <c r="E70" s="75"/>
      <c r="F70" s="74"/>
      <c r="G70" s="74"/>
      <c r="H70" s="74"/>
      <c r="I70" s="74"/>
      <c r="J70" s="74"/>
      <c r="K70" s="76"/>
      <c r="L70" s="74"/>
      <c r="M70" s="74"/>
      <c r="N70" s="74"/>
      <c r="O70" s="74"/>
      <c r="P70" s="76"/>
      <c r="Q70" s="74"/>
      <c r="R70" s="74"/>
      <c r="S70" s="74"/>
      <c r="T70" s="74"/>
    </row>
    <row r="71" spans="4:20">
      <c r="D71" s="74"/>
      <c r="E71" s="75"/>
      <c r="F71" s="74"/>
      <c r="G71" s="74"/>
      <c r="H71" s="74"/>
      <c r="I71" s="74"/>
      <c r="J71" s="74"/>
      <c r="K71" s="76"/>
      <c r="L71" s="74"/>
      <c r="M71" s="74"/>
      <c r="N71" s="74"/>
      <c r="O71" s="74"/>
      <c r="P71" s="76"/>
      <c r="Q71" s="74"/>
      <c r="R71" s="74"/>
      <c r="S71" s="74"/>
      <c r="T71" s="74"/>
    </row>
    <row r="72" spans="4:20">
      <c r="D72" s="74"/>
      <c r="E72" s="75"/>
      <c r="F72" s="74"/>
      <c r="G72" s="74"/>
      <c r="H72" s="74"/>
      <c r="I72" s="74"/>
      <c r="J72" s="74"/>
      <c r="K72" s="76"/>
      <c r="L72" s="74"/>
      <c r="M72" s="74"/>
      <c r="N72" s="74"/>
      <c r="O72" s="74"/>
      <c r="P72" s="76"/>
      <c r="Q72" s="74"/>
      <c r="R72" s="74"/>
      <c r="S72" s="74"/>
      <c r="T72" s="74"/>
    </row>
    <row r="73" spans="4:20">
      <c r="D73" s="74"/>
      <c r="E73" s="75"/>
      <c r="F73" s="74"/>
      <c r="G73" s="74"/>
      <c r="H73" s="74"/>
      <c r="I73" s="74"/>
      <c r="J73" s="74"/>
      <c r="K73" s="76"/>
      <c r="L73" s="74"/>
      <c r="M73" s="74"/>
      <c r="N73" s="74"/>
      <c r="O73" s="74"/>
      <c r="P73" s="76"/>
      <c r="Q73" s="74"/>
      <c r="R73" s="74"/>
      <c r="S73" s="74"/>
      <c r="T73" s="74"/>
    </row>
    <row r="74" spans="4:20">
      <c r="D74" s="74"/>
      <c r="E74" s="75"/>
      <c r="F74" s="74"/>
      <c r="G74" s="74"/>
      <c r="H74" s="74"/>
      <c r="I74" s="74"/>
      <c r="J74" s="74"/>
      <c r="K74" s="76"/>
      <c r="L74" s="74"/>
      <c r="M74" s="74"/>
      <c r="N74" s="74"/>
      <c r="O74" s="74"/>
      <c r="P74" s="76"/>
      <c r="Q74" s="74"/>
      <c r="R74" s="74"/>
      <c r="S74" s="74"/>
      <c r="T74" s="74"/>
    </row>
  </sheetData>
  <sheetProtection selectLockedCells="1" selectUnlockedCells="1"/>
  <mergeCells count="53">
    <mergeCell ref="A1:A7"/>
    <mergeCell ref="B1:Q1"/>
    <mergeCell ref="B2:Q2"/>
    <mergeCell ref="B3:Q3"/>
    <mergeCell ref="B4:Q4"/>
    <mergeCell ref="B5:Q5"/>
    <mergeCell ref="P6:U6"/>
    <mergeCell ref="B7:L7"/>
    <mergeCell ref="P7:Q7"/>
    <mergeCell ref="E6:K6"/>
    <mergeCell ref="A8:T8"/>
    <mergeCell ref="U8:U11"/>
    <mergeCell ref="A9:B11"/>
    <mergeCell ref="C9:C11"/>
    <mergeCell ref="D9:F9"/>
    <mergeCell ref="G9:G11"/>
    <mergeCell ref="H9:H11"/>
    <mergeCell ref="I9:I11"/>
    <mergeCell ref="J9:J11"/>
    <mergeCell ref="L9:L11"/>
    <mergeCell ref="T9:T11"/>
    <mergeCell ref="D10:F10"/>
    <mergeCell ref="D11:F11"/>
    <mergeCell ref="Q9:Q11"/>
    <mergeCell ref="R9:R11"/>
    <mergeCell ref="S9:S11"/>
    <mergeCell ref="U12:U14"/>
    <mergeCell ref="C13:C25"/>
    <mergeCell ref="U15:U18"/>
    <mergeCell ref="U19:U23"/>
    <mergeCell ref="U24:U27"/>
    <mergeCell ref="B12:B38"/>
    <mergeCell ref="D12:F12"/>
    <mergeCell ref="M9:M11"/>
    <mergeCell ref="N9:N11"/>
    <mergeCell ref="O9:O11"/>
    <mergeCell ref="C26:C32"/>
    <mergeCell ref="E26:F26"/>
    <mergeCell ref="E27:F27"/>
    <mergeCell ref="E28:F28"/>
    <mergeCell ref="C33:C38"/>
    <mergeCell ref="E36:F36"/>
    <mergeCell ref="U36:U39"/>
    <mergeCell ref="E37:F37"/>
    <mergeCell ref="E38:F38"/>
    <mergeCell ref="U28:U31"/>
    <mergeCell ref="E30:F30"/>
    <mergeCell ref="E31:F31"/>
    <mergeCell ref="E32:F32"/>
    <mergeCell ref="U32:U35"/>
    <mergeCell ref="E33:F33"/>
    <mergeCell ref="E34:F34"/>
    <mergeCell ref="E35:F35"/>
  </mergeCells>
  <pageMargins left="0.70833333333333337" right="0.70833333333333337" top="0.74791666666666667" bottom="0.74791666666666667" header="0.51180555555555551" footer="0.31527777777777777"/>
  <pageSetup scale="33" firstPageNumber="0" fitToHeight="0" orientation="landscape" horizontalDpi="300" verticalDpi="300" r:id="rId1"/>
  <headerFooter alignWithMargins="0">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33"/>
  <sheetViews>
    <sheetView view="pageBreakPreview" topLeftCell="A4" zoomScale="140" zoomScaleNormal="90" zoomScaleSheetLayoutView="140" workbookViewId="0">
      <selection activeCell="A6" sqref="A6"/>
    </sheetView>
  </sheetViews>
  <sheetFormatPr baseColWidth="10" defaultColWidth="10.85546875" defaultRowHeight="13.5"/>
  <cols>
    <col min="1" max="2" width="33.140625" style="8" customWidth="1"/>
    <col min="3" max="3" width="66.140625" style="17" customWidth="1"/>
    <col min="4" max="7" width="12.42578125" style="8" customWidth="1"/>
    <col min="8" max="8" width="81" style="8" customWidth="1"/>
    <col min="9" max="12" width="10.85546875" style="8"/>
    <col min="13" max="13" width="49.140625" style="8" customWidth="1"/>
    <col min="14" max="17" width="17.140625" style="8" customWidth="1"/>
    <col min="18" max="16384" width="10.85546875" style="8"/>
  </cols>
  <sheetData>
    <row r="1" spans="1:256" ht="16.5">
      <c r="A1" s="327" t="s">
        <v>0</v>
      </c>
      <c r="B1" s="327"/>
      <c r="C1" s="327"/>
      <c r="D1" s="327"/>
      <c r="E1" s="327"/>
      <c r="F1" s="327"/>
      <c r="G1" s="327"/>
      <c r="H1" s="327"/>
      <c r="I1" s="327"/>
      <c r="J1" s="327"/>
      <c r="K1" s="327"/>
      <c r="L1" s="327"/>
      <c r="M1" s="327"/>
      <c r="N1" s="327"/>
      <c r="O1" s="5"/>
      <c r="P1" s="5"/>
      <c r="Q1" s="5"/>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6.5">
      <c r="A2" s="327" t="s">
        <v>1</v>
      </c>
      <c r="B2" s="327"/>
      <c r="C2" s="327"/>
      <c r="D2" s="327"/>
      <c r="E2" s="327"/>
      <c r="F2" s="327"/>
      <c r="G2" s="327"/>
      <c r="H2" s="327"/>
      <c r="I2" s="327"/>
      <c r="J2" s="327"/>
      <c r="K2" s="327"/>
      <c r="L2" s="327"/>
      <c r="M2" s="327"/>
      <c r="N2" s="327"/>
      <c r="O2" s="5"/>
      <c r="P2" s="5"/>
      <c r="Q2" s="5"/>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c r="A3" s="328"/>
      <c r="B3" s="328"/>
      <c r="C3" s="328"/>
      <c r="D3" s="328"/>
      <c r="E3" s="328"/>
      <c r="F3" s="328"/>
      <c r="G3" s="328"/>
      <c r="H3" s="328"/>
      <c r="I3" s="328"/>
      <c r="J3" s="328"/>
      <c r="K3" s="328"/>
      <c r="L3" s="328"/>
      <c r="M3" s="328"/>
      <c r="N3" s="328"/>
      <c r="O3" s="7"/>
      <c r="P3" s="7"/>
      <c r="Q3" s="7"/>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c r="A4" s="328"/>
      <c r="B4" s="328"/>
      <c r="C4" s="328"/>
      <c r="D4" s="328"/>
      <c r="E4" s="328"/>
      <c r="F4" s="328"/>
      <c r="G4" s="328"/>
      <c r="H4" s="328"/>
      <c r="I4" s="328"/>
      <c r="J4" s="328"/>
      <c r="K4" s="328"/>
      <c r="L4" s="328"/>
      <c r="M4" s="328"/>
      <c r="N4" s="328"/>
      <c r="O4" s="7"/>
      <c r="P4" s="7"/>
      <c r="Q4" s="7"/>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35.25" customHeight="1">
      <c r="A5" s="327" t="s">
        <v>2</v>
      </c>
      <c r="B5" s="327"/>
      <c r="C5" s="327"/>
      <c r="D5" s="327"/>
      <c r="E5" s="327"/>
      <c r="F5" s="327"/>
      <c r="G5" s="327"/>
      <c r="H5" s="327"/>
      <c r="I5" s="327"/>
      <c r="J5" s="327"/>
      <c r="K5" s="327"/>
      <c r="L5" s="327"/>
      <c r="M5" s="327"/>
      <c r="N5" s="327"/>
      <c r="O5" s="5"/>
      <c r="P5" s="5"/>
      <c r="Q5" s="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36.75" customHeight="1">
      <c r="A6" s="349" t="s">
        <v>328</v>
      </c>
      <c r="B6" s="349"/>
      <c r="C6" s="349"/>
      <c r="D6" s="349"/>
      <c r="E6" s="349"/>
      <c r="F6" s="349"/>
      <c r="G6" s="349"/>
      <c r="H6" s="349"/>
      <c r="I6" s="349"/>
      <c r="J6" s="349"/>
      <c r="K6" s="349"/>
      <c r="L6" s="349"/>
      <c r="M6" s="349"/>
      <c r="N6" s="78" t="s">
        <v>329</v>
      </c>
      <c r="O6" s="79"/>
      <c r="P6" s="79"/>
      <c r="Q6" s="79"/>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9.5">
      <c r="A7" s="347" t="s">
        <v>654</v>
      </c>
      <c r="B7" s="347"/>
      <c r="C7" s="347"/>
      <c r="D7" s="347"/>
      <c r="E7" s="347"/>
      <c r="F7" s="347"/>
      <c r="G7" s="347"/>
      <c r="H7" s="347"/>
      <c r="I7" s="347"/>
      <c r="J7" s="347"/>
      <c r="K7" s="347"/>
      <c r="L7" s="347"/>
      <c r="M7" s="347"/>
      <c r="N7" s="347"/>
      <c r="O7" s="80"/>
      <c r="P7" s="80"/>
      <c r="Q7" s="80"/>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c r="A8" s="346" t="s">
        <v>41</v>
      </c>
      <c r="B8" s="346" t="s">
        <v>42</v>
      </c>
      <c r="C8" s="81" t="s">
        <v>43</v>
      </c>
      <c r="D8" s="346" t="s">
        <v>44</v>
      </c>
      <c r="E8" s="321" t="s">
        <v>45</v>
      </c>
      <c r="F8" s="321" t="s">
        <v>46</v>
      </c>
      <c r="G8" s="321" t="s">
        <v>47</v>
      </c>
      <c r="H8" s="81" t="s">
        <v>48</v>
      </c>
      <c r="I8" s="348" t="s">
        <v>44</v>
      </c>
      <c r="J8" s="321" t="s">
        <v>45</v>
      </c>
      <c r="K8" s="321" t="s">
        <v>46</v>
      </c>
      <c r="L8" s="321" t="s">
        <v>47</v>
      </c>
      <c r="M8" s="81" t="s">
        <v>49</v>
      </c>
      <c r="N8" s="346" t="s">
        <v>44</v>
      </c>
      <c r="O8" s="321" t="s">
        <v>45</v>
      </c>
      <c r="P8" s="321" t="s">
        <v>46</v>
      </c>
      <c r="Q8" s="321" t="s">
        <v>47</v>
      </c>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75">
      <c r="A9" s="346"/>
      <c r="B9" s="346"/>
      <c r="C9" s="82" t="s">
        <v>50</v>
      </c>
      <c r="D9" s="346"/>
      <c r="E9" s="321"/>
      <c r="F9" s="321"/>
      <c r="G9" s="321"/>
      <c r="H9" s="82" t="s">
        <v>50</v>
      </c>
      <c r="I9" s="348"/>
      <c r="J9" s="321"/>
      <c r="K9" s="321"/>
      <c r="L9" s="321"/>
      <c r="M9" s="82" t="s">
        <v>51</v>
      </c>
      <c r="N9" s="346"/>
      <c r="O9" s="321"/>
      <c r="P9" s="321"/>
      <c r="Q9" s="321"/>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5.75">
      <c r="A10" s="346"/>
      <c r="B10" s="346"/>
      <c r="C10" s="82" t="s">
        <v>332</v>
      </c>
      <c r="D10" s="346"/>
      <c r="E10" s="321"/>
      <c r="F10" s="321"/>
      <c r="G10" s="321"/>
      <c r="H10" s="82" t="s">
        <v>332</v>
      </c>
      <c r="I10" s="348"/>
      <c r="J10" s="321"/>
      <c r="K10" s="321"/>
      <c r="L10" s="321"/>
      <c r="M10" s="82" t="s">
        <v>333</v>
      </c>
      <c r="N10" s="346"/>
      <c r="O10" s="321"/>
      <c r="P10" s="321"/>
      <c r="Q10" s="321"/>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08">
      <c r="A11" s="27" t="s">
        <v>655</v>
      </c>
      <c r="B11" s="345" t="s">
        <v>656</v>
      </c>
      <c r="C11" s="27" t="s">
        <v>657</v>
      </c>
      <c r="D11" s="27">
        <v>1</v>
      </c>
      <c r="E11" s="30">
        <f t="shared" ref="E11:E32" si="0">IF(D11=F11,G11)</f>
        <v>1</v>
      </c>
      <c r="F11" s="30">
        <f t="shared" ref="F11:F32" si="1">IF(D11="NA","NA",G11)</f>
        <v>1</v>
      </c>
      <c r="G11" s="30">
        <v>1</v>
      </c>
      <c r="H11" s="27" t="s">
        <v>658</v>
      </c>
      <c r="I11" s="27">
        <v>1</v>
      </c>
      <c r="J11" s="30">
        <f t="shared" ref="J11:J32" si="2">IF(I11=K11,L11)</f>
        <v>1</v>
      </c>
      <c r="K11" s="30">
        <f t="shared" ref="K11:K32" si="3">IF(I11="NA","NA",L11)</f>
        <v>1</v>
      </c>
      <c r="L11" s="30">
        <v>1</v>
      </c>
      <c r="M11" s="27" t="s">
        <v>271</v>
      </c>
      <c r="N11" s="27">
        <v>1</v>
      </c>
      <c r="O11" s="30">
        <f t="shared" ref="O11:O32" si="4">IF(N11=P11,Q11)</f>
        <v>1</v>
      </c>
      <c r="P11" s="30">
        <f t="shared" ref="P11:P32" si="5">IF(N11="NA","NA",Q11)</f>
        <v>1</v>
      </c>
      <c r="Q11" s="30">
        <v>1</v>
      </c>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54">
      <c r="A12" s="27" t="s">
        <v>659</v>
      </c>
      <c r="B12" s="345"/>
      <c r="C12" s="27" t="s">
        <v>660</v>
      </c>
      <c r="D12" s="27">
        <v>1</v>
      </c>
      <c r="E12" s="30">
        <f t="shared" si="0"/>
        <v>1</v>
      </c>
      <c r="F12" s="30">
        <f t="shared" si="1"/>
        <v>1</v>
      </c>
      <c r="G12" s="30">
        <v>1</v>
      </c>
      <c r="H12" s="27" t="s">
        <v>661</v>
      </c>
      <c r="I12" s="27">
        <v>1</v>
      </c>
      <c r="J12" s="30">
        <f t="shared" si="2"/>
        <v>1</v>
      </c>
      <c r="K12" s="30">
        <f t="shared" si="3"/>
        <v>1</v>
      </c>
      <c r="L12" s="30">
        <v>1</v>
      </c>
      <c r="M12" s="27" t="s">
        <v>662</v>
      </c>
      <c r="N12" s="84">
        <v>1</v>
      </c>
      <c r="O12" s="30">
        <f t="shared" si="4"/>
        <v>1</v>
      </c>
      <c r="P12" s="30">
        <f t="shared" si="5"/>
        <v>1</v>
      </c>
      <c r="Q12" s="30">
        <v>1</v>
      </c>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94.5">
      <c r="A13" s="27" t="s">
        <v>663</v>
      </c>
      <c r="B13" s="345"/>
      <c r="C13" s="27" t="s">
        <v>664</v>
      </c>
      <c r="D13" s="27">
        <v>1</v>
      </c>
      <c r="E13" s="30">
        <f t="shared" si="0"/>
        <v>1</v>
      </c>
      <c r="F13" s="30">
        <f t="shared" si="1"/>
        <v>1</v>
      </c>
      <c r="G13" s="30">
        <v>1</v>
      </c>
      <c r="H13" s="27" t="s">
        <v>665</v>
      </c>
      <c r="I13" s="27">
        <v>1</v>
      </c>
      <c r="J13" s="30">
        <f t="shared" si="2"/>
        <v>1</v>
      </c>
      <c r="K13" s="30">
        <f t="shared" si="3"/>
        <v>1</v>
      </c>
      <c r="L13" s="30">
        <v>1</v>
      </c>
      <c r="M13" s="27" t="s">
        <v>666</v>
      </c>
      <c r="N13" s="84">
        <v>1</v>
      </c>
      <c r="O13" s="30">
        <f t="shared" si="4"/>
        <v>1</v>
      </c>
      <c r="P13" s="30">
        <f t="shared" si="5"/>
        <v>1</v>
      </c>
      <c r="Q13" s="30">
        <v>1</v>
      </c>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94.5">
      <c r="A14" s="27" t="s">
        <v>667</v>
      </c>
      <c r="B14" s="345"/>
      <c r="C14" s="27" t="s">
        <v>668</v>
      </c>
      <c r="D14" s="27">
        <v>1</v>
      </c>
      <c r="E14" s="30">
        <f t="shared" si="0"/>
        <v>1</v>
      </c>
      <c r="F14" s="30">
        <f t="shared" si="1"/>
        <v>1</v>
      </c>
      <c r="G14" s="30">
        <v>1</v>
      </c>
      <c r="H14" s="27" t="s">
        <v>669</v>
      </c>
      <c r="I14" s="27">
        <v>1</v>
      </c>
      <c r="J14" s="30">
        <f t="shared" si="2"/>
        <v>1</v>
      </c>
      <c r="K14" s="30">
        <f t="shared" si="3"/>
        <v>1</v>
      </c>
      <c r="L14" s="30">
        <v>1</v>
      </c>
      <c r="M14" s="27" t="s">
        <v>670</v>
      </c>
      <c r="N14" s="84">
        <v>1</v>
      </c>
      <c r="O14" s="30">
        <f t="shared" si="4"/>
        <v>1</v>
      </c>
      <c r="P14" s="30">
        <f t="shared" si="5"/>
        <v>1</v>
      </c>
      <c r="Q14" s="30">
        <v>1</v>
      </c>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67.5" customHeight="1">
      <c r="A15" s="27" t="s">
        <v>671</v>
      </c>
      <c r="B15" s="345"/>
      <c r="C15" s="27" t="s">
        <v>672</v>
      </c>
      <c r="D15" s="27">
        <v>1</v>
      </c>
      <c r="E15" s="30">
        <f t="shared" si="0"/>
        <v>1</v>
      </c>
      <c r="F15" s="30">
        <f t="shared" si="1"/>
        <v>1</v>
      </c>
      <c r="G15" s="30">
        <v>1</v>
      </c>
      <c r="H15" s="27" t="s">
        <v>673</v>
      </c>
      <c r="I15" s="27">
        <v>1</v>
      </c>
      <c r="J15" s="30">
        <f t="shared" si="2"/>
        <v>1</v>
      </c>
      <c r="K15" s="30">
        <f t="shared" si="3"/>
        <v>1</v>
      </c>
      <c r="L15" s="30">
        <v>1</v>
      </c>
      <c r="M15" s="27" t="s">
        <v>674</v>
      </c>
      <c r="N15" s="84">
        <v>1</v>
      </c>
      <c r="O15" s="30">
        <f t="shared" si="4"/>
        <v>1</v>
      </c>
      <c r="P15" s="30">
        <f t="shared" si="5"/>
        <v>1</v>
      </c>
      <c r="Q15" s="30">
        <v>1</v>
      </c>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06.5" customHeight="1">
      <c r="A16" s="27" t="s">
        <v>675</v>
      </c>
      <c r="B16" s="83" t="s">
        <v>196</v>
      </c>
      <c r="C16" s="27" t="s">
        <v>676</v>
      </c>
      <c r="D16" s="27">
        <v>1</v>
      </c>
      <c r="E16" s="30">
        <f t="shared" si="0"/>
        <v>1</v>
      </c>
      <c r="F16" s="30">
        <f t="shared" si="1"/>
        <v>1</v>
      </c>
      <c r="G16" s="30">
        <v>1</v>
      </c>
      <c r="H16" s="27" t="s">
        <v>677</v>
      </c>
      <c r="I16" s="27">
        <v>1</v>
      </c>
      <c r="J16" s="30">
        <f t="shared" si="2"/>
        <v>1</v>
      </c>
      <c r="K16" s="30">
        <f t="shared" si="3"/>
        <v>1</v>
      </c>
      <c r="L16" s="30">
        <v>1</v>
      </c>
      <c r="M16" s="27" t="s">
        <v>271</v>
      </c>
      <c r="N16" s="84">
        <v>1</v>
      </c>
      <c r="O16" s="30">
        <f t="shared" si="4"/>
        <v>1</v>
      </c>
      <c r="P16" s="30">
        <f t="shared" si="5"/>
        <v>1</v>
      </c>
      <c r="Q16" s="30">
        <v>1</v>
      </c>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68" s="36" customFormat="1" ht="103.5" customHeight="1">
      <c r="A17" s="27" t="s">
        <v>82</v>
      </c>
      <c r="B17" s="83" t="s">
        <v>83</v>
      </c>
      <c r="C17" s="27" t="s">
        <v>410</v>
      </c>
      <c r="D17" s="27">
        <v>1</v>
      </c>
      <c r="E17" s="30">
        <f t="shared" si="0"/>
        <v>1</v>
      </c>
      <c r="F17" s="30">
        <f t="shared" si="1"/>
        <v>1</v>
      </c>
      <c r="G17" s="30">
        <v>1</v>
      </c>
      <c r="H17" s="27" t="s">
        <v>678</v>
      </c>
      <c r="I17" s="27">
        <v>1</v>
      </c>
      <c r="J17" s="30">
        <f t="shared" si="2"/>
        <v>1</v>
      </c>
      <c r="K17" s="30">
        <f t="shared" si="3"/>
        <v>1</v>
      </c>
      <c r="L17" s="30">
        <v>1</v>
      </c>
      <c r="M17" s="20" t="s">
        <v>412</v>
      </c>
      <c r="N17" s="84">
        <v>1</v>
      </c>
      <c r="O17" s="30">
        <f t="shared" si="4"/>
        <v>1</v>
      </c>
      <c r="P17" s="30">
        <f t="shared" si="5"/>
        <v>1</v>
      </c>
      <c r="Q17" s="30">
        <v>1</v>
      </c>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row>
    <row r="18" spans="1:68" ht="148.5">
      <c r="A18" s="27" t="s">
        <v>679</v>
      </c>
      <c r="B18" s="83" t="s">
        <v>618</v>
      </c>
      <c r="C18" s="20" t="s">
        <v>680</v>
      </c>
      <c r="D18" s="27">
        <v>1</v>
      </c>
      <c r="E18" s="30">
        <f t="shared" si="0"/>
        <v>1</v>
      </c>
      <c r="F18" s="30">
        <f t="shared" si="1"/>
        <v>1</v>
      </c>
      <c r="G18" s="30">
        <v>1</v>
      </c>
      <c r="H18" s="27" t="s">
        <v>681</v>
      </c>
      <c r="I18" s="27">
        <v>1</v>
      </c>
      <c r="J18" s="30">
        <f t="shared" si="2"/>
        <v>1</v>
      </c>
      <c r="K18" s="30">
        <f t="shared" si="3"/>
        <v>1</v>
      </c>
      <c r="L18" s="30">
        <v>1</v>
      </c>
      <c r="M18" s="27" t="s">
        <v>682</v>
      </c>
      <c r="N18" s="84">
        <v>1</v>
      </c>
      <c r="O18" s="30">
        <f t="shared" si="4"/>
        <v>1</v>
      </c>
      <c r="P18" s="30">
        <f t="shared" si="5"/>
        <v>1</v>
      </c>
      <c r="Q18" s="30">
        <v>1</v>
      </c>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row>
    <row r="19" spans="1:68" ht="364.5">
      <c r="A19" s="27" t="s">
        <v>683</v>
      </c>
      <c r="B19" s="26" t="s">
        <v>684</v>
      </c>
      <c r="C19" s="20" t="s">
        <v>685</v>
      </c>
      <c r="D19" s="27">
        <v>1</v>
      </c>
      <c r="E19" s="30">
        <f t="shared" si="0"/>
        <v>1</v>
      </c>
      <c r="F19" s="30">
        <f t="shared" si="1"/>
        <v>1</v>
      </c>
      <c r="G19" s="30">
        <v>1</v>
      </c>
      <c r="H19" s="27" t="s">
        <v>686</v>
      </c>
      <c r="I19" s="27">
        <v>1</v>
      </c>
      <c r="J19" s="30">
        <f t="shared" si="2"/>
        <v>1</v>
      </c>
      <c r="K19" s="30">
        <f t="shared" si="3"/>
        <v>1</v>
      </c>
      <c r="L19" s="30">
        <v>1</v>
      </c>
      <c r="M19" s="27" t="s">
        <v>687</v>
      </c>
      <c r="N19" s="84">
        <v>1</v>
      </c>
      <c r="O19" s="30">
        <f t="shared" si="4"/>
        <v>1</v>
      </c>
      <c r="P19" s="30">
        <f t="shared" si="5"/>
        <v>1</v>
      </c>
      <c r="Q19" s="30">
        <v>1</v>
      </c>
    </row>
    <row r="20" spans="1:68" ht="81">
      <c r="A20" s="27" t="s">
        <v>688</v>
      </c>
      <c r="B20" s="26" t="s">
        <v>689</v>
      </c>
      <c r="C20" s="20" t="s">
        <v>690</v>
      </c>
      <c r="D20" s="27">
        <v>1</v>
      </c>
      <c r="E20" s="30">
        <f t="shared" si="0"/>
        <v>1</v>
      </c>
      <c r="F20" s="30">
        <f t="shared" si="1"/>
        <v>1</v>
      </c>
      <c r="G20" s="30">
        <v>1</v>
      </c>
      <c r="H20" s="27" t="s">
        <v>691</v>
      </c>
      <c r="I20" s="27">
        <v>1</v>
      </c>
      <c r="J20" s="30">
        <f t="shared" si="2"/>
        <v>1</v>
      </c>
      <c r="K20" s="30">
        <f t="shared" si="3"/>
        <v>1</v>
      </c>
      <c r="L20" s="30">
        <v>1</v>
      </c>
      <c r="M20" s="27" t="s">
        <v>692</v>
      </c>
      <c r="N20" s="84">
        <v>1</v>
      </c>
      <c r="O20" s="30">
        <f t="shared" si="4"/>
        <v>1</v>
      </c>
      <c r="P20" s="30">
        <f t="shared" si="5"/>
        <v>1</v>
      </c>
      <c r="Q20" s="30">
        <v>1</v>
      </c>
    </row>
    <row r="21" spans="1:68" ht="81">
      <c r="A21" s="27" t="s">
        <v>693</v>
      </c>
      <c r="B21" s="345" t="s">
        <v>694</v>
      </c>
      <c r="C21" s="20" t="s">
        <v>695</v>
      </c>
      <c r="D21" s="27">
        <v>1</v>
      </c>
      <c r="E21" s="30">
        <f t="shared" si="0"/>
        <v>1</v>
      </c>
      <c r="F21" s="30">
        <f t="shared" si="1"/>
        <v>1</v>
      </c>
      <c r="G21" s="30">
        <v>1</v>
      </c>
      <c r="H21" s="12" t="s">
        <v>696</v>
      </c>
      <c r="I21" s="27">
        <v>1</v>
      </c>
      <c r="J21" s="30">
        <f t="shared" si="2"/>
        <v>1</v>
      </c>
      <c r="K21" s="30">
        <f t="shared" si="3"/>
        <v>1</v>
      </c>
      <c r="L21" s="30">
        <v>1</v>
      </c>
      <c r="M21" s="27" t="s">
        <v>697</v>
      </c>
      <c r="N21" s="84">
        <v>1</v>
      </c>
      <c r="O21" s="30">
        <f t="shared" si="4"/>
        <v>1</v>
      </c>
      <c r="P21" s="30">
        <f t="shared" si="5"/>
        <v>1</v>
      </c>
      <c r="Q21" s="30">
        <v>1</v>
      </c>
    </row>
    <row r="22" spans="1:68" ht="310.5">
      <c r="A22" s="27" t="s">
        <v>698</v>
      </c>
      <c r="B22" s="345" t="s">
        <v>699</v>
      </c>
      <c r="C22" s="20" t="s">
        <v>700</v>
      </c>
      <c r="D22" s="27">
        <v>1</v>
      </c>
      <c r="E22" s="30">
        <f t="shared" si="0"/>
        <v>1</v>
      </c>
      <c r="F22" s="30">
        <f t="shared" si="1"/>
        <v>1</v>
      </c>
      <c r="G22" s="30">
        <v>1</v>
      </c>
      <c r="H22" s="27" t="s">
        <v>701</v>
      </c>
      <c r="I22" s="27">
        <v>1</v>
      </c>
      <c r="J22" s="30">
        <f t="shared" si="2"/>
        <v>1</v>
      </c>
      <c r="K22" s="30">
        <f t="shared" si="3"/>
        <v>1</v>
      </c>
      <c r="L22" s="30">
        <v>1</v>
      </c>
      <c r="M22" s="27" t="s">
        <v>702</v>
      </c>
      <c r="N22" s="84">
        <v>1</v>
      </c>
      <c r="O22" s="30">
        <f t="shared" si="4"/>
        <v>1</v>
      </c>
      <c r="P22" s="30">
        <f t="shared" si="5"/>
        <v>1</v>
      </c>
      <c r="Q22" s="30">
        <v>1</v>
      </c>
    </row>
    <row r="23" spans="1:68" ht="121.5">
      <c r="A23" s="27" t="s">
        <v>698</v>
      </c>
      <c r="B23" s="345" t="s">
        <v>703</v>
      </c>
      <c r="C23" s="20" t="s">
        <v>704</v>
      </c>
      <c r="D23" s="27">
        <v>1</v>
      </c>
      <c r="E23" s="30">
        <f t="shared" si="0"/>
        <v>1</v>
      </c>
      <c r="F23" s="30">
        <f t="shared" si="1"/>
        <v>1</v>
      </c>
      <c r="G23" s="30">
        <v>1</v>
      </c>
      <c r="H23" s="27" t="s">
        <v>705</v>
      </c>
      <c r="I23" s="27">
        <v>1</v>
      </c>
      <c r="J23" s="30">
        <f t="shared" si="2"/>
        <v>1</v>
      </c>
      <c r="K23" s="30">
        <f t="shared" si="3"/>
        <v>1</v>
      </c>
      <c r="L23" s="30">
        <v>1</v>
      </c>
      <c r="M23" s="27" t="s">
        <v>706</v>
      </c>
      <c r="N23" s="84">
        <v>1</v>
      </c>
      <c r="O23" s="30">
        <f t="shared" si="4"/>
        <v>1</v>
      </c>
      <c r="P23" s="30">
        <f t="shared" si="5"/>
        <v>1</v>
      </c>
      <c r="Q23" s="30">
        <v>1</v>
      </c>
    </row>
    <row r="24" spans="1:68" ht="152.25" customHeight="1">
      <c r="A24" s="27" t="s">
        <v>707</v>
      </c>
      <c r="B24" s="26" t="s">
        <v>708</v>
      </c>
      <c r="C24" s="20" t="s">
        <v>709</v>
      </c>
      <c r="D24" s="27">
        <v>1</v>
      </c>
      <c r="E24" s="30">
        <f t="shared" si="0"/>
        <v>1</v>
      </c>
      <c r="F24" s="30">
        <f t="shared" si="1"/>
        <v>1</v>
      </c>
      <c r="G24" s="30">
        <v>1</v>
      </c>
      <c r="H24" s="27" t="s">
        <v>710</v>
      </c>
      <c r="I24" s="27">
        <v>1</v>
      </c>
      <c r="J24" s="30">
        <f t="shared" si="2"/>
        <v>1</v>
      </c>
      <c r="K24" s="30">
        <f t="shared" si="3"/>
        <v>1</v>
      </c>
      <c r="L24" s="30">
        <v>1</v>
      </c>
      <c r="M24" s="27" t="s">
        <v>271</v>
      </c>
      <c r="N24" s="84">
        <v>1</v>
      </c>
      <c r="O24" s="30">
        <f t="shared" si="4"/>
        <v>1</v>
      </c>
      <c r="P24" s="30">
        <f t="shared" si="5"/>
        <v>1</v>
      </c>
      <c r="Q24" s="30">
        <v>1</v>
      </c>
    </row>
    <row r="25" spans="1:68" ht="63" customHeight="1">
      <c r="A25" s="27" t="s">
        <v>711</v>
      </c>
      <c r="B25" s="26" t="s">
        <v>712</v>
      </c>
      <c r="C25" s="20" t="s">
        <v>713</v>
      </c>
      <c r="D25" s="27">
        <v>1</v>
      </c>
      <c r="E25" s="30">
        <f t="shared" si="0"/>
        <v>1</v>
      </c>
      <c r="F25" s="30">
        <f t="shared" si="1"/>
        <v>1</v>
      </c>
      <c r="G25" s="30">
        <v>1</v>
      </c>
      <c r="H25" s="27" t="s">
        <v>714</v>
      </c>
      <c r="I25" s="27">
        <v>1</v>
      </c>
      <c r="J25" s="30">
        <f t="shared" si="2"/>
        <v>1</v>
      </c>
      <c r="K25" s="30">
        <f t="shared" si="3"/>
        <v>1</v>
      </c>
      <c r="L25" s="30">
        <v>1</v>
      </c>
      <c r="M25" s="27" t="s">
        <v>715</v>
      </c>
      <c r="N25" s="84">
        <v>1</v>
      </c>
      <c r="O25" s="30">
        <f t="shared" si="4"/>
        <v>1</v>
      </c>
      <c r="P25" s="30">
        <f t="shared" si="5"/>
        <v>1</v>
      </c>
      <c r="Q25" s="30">
        <v>1</v>
      </c>
    </row>
    <row r="26" spans="1:68" ht="76.5" customHeight="1">
      <c r="A26" s="27" t="s">
        <v>716</v>
      </c>
      <c r="B26" s="26" t="s">
        <v>717</v>
      </c>
      <c r="C26" s="20" t="s">
        <v>718</v>
      </c>
      <c r="D26" s="27">
        <v>1</v>
      </c>
      <c r="E26" s="30">
        <f t="shared" si="0"/>
        <v>1</v>
      </c>
      <c r="F26" s="30">
        <f t="shared" si="1"/>
        <v>1</v>
      </c>
      <c r="G26" s="30">
        <v>1</v>
      </c>
      <c r="H26" s="84" t="s">
        <v>719</v>
      </c>
      <c r="I26" s="27">
        <v>1</v>
      </c>
      <c r="J26" s="30">
        <f t="shared" si="2"/>
        <v>1</v>
      </c>
      <c r="K26" s="30">
        <f t="shared" si="3"/>
        <v>1</v>
      </c>
      <c r="L26" s="30">
        <v>1</v>
      </c>
      <c r="M26" s="27" t="s">
        <v>720</v>
      </c>
      <c r="N26" s="84">
        <v>1</v>
      </c>
      <c r="O26" s="30">
        <f t="shared" si="4"/>
        <v>1</v>
      </c>
      <c r="P26" s="30">
        <f t="shared" si="5"/>
        <v>1</v>
      </c>
      <c r="Q26" s="30">
        <v>1</v>
      </c>
    </row>
    <row r="27" spans="1:68" ht="95.25" customHeight="1">
      <c r="A27" s="27" t="s">
        <v>721</v>
      </c>
      <c r="B27" s="26" t="s">
        <v>722</v>
      </c>
      <c r="C27" s="20" t="s">
        <v>718</v>
      </c>
      <c r="D27" s="27">
        <v>1</v>
      </c>
      <c r="E27" s="30">
        <f t="shared" si="0"/>
        <v>1</v>
      </c>
      <c r="F27" s="30">
        <f t="shared" si="1"/>
        <v>1</v>
      </c>
      <c r="G27" s="30">
        <v>1</v>
      </c>
      <c r="H27" s="84" t="s">
        <v>719</v>
      </c>
      <c r="I27" s="27">
        <v>1</v>
      </c>
      <c r="J27" s="30">
        <f t="shared" si="2"/>
        <v>1</v>
      </c>
      <c r="K27" s="30">
        <f t="shared" si="3"/>
        <v>1</v>
      </c>
      <c r="L27" s="30">
        <v>1</v>
      </c>
      <c r="M27" s="27" t="s">
        <v>720</v>
      </c>
      <c r="N27" s="84">
        <v>1</v>
      </c>
      <c r="O27" s="30">
        <f t="shared" si="4"/>
        <v>1</v>
      </c>
      <c r="P27" s="30">
        <f t="shared" si="5"/>
        <v>1</v>
      </c>
      <c r="Q27" s="30">
        <v>1</v>
      </c>
    </row>
    <row r="28" spans="1:68" ht="92.25" customHeight="1">
      <c r="A28" s="27" t="s">
        <v>723</v>
      </c>
      <c r="B28" s="26" t="s">
        <v>724</v>
      </c>
      <c r="C28" s="20" t="s">
        <v>718</v>
      </c>
      <c r="D28" s="27">
        <v>1</v>
      </c>
      <c r="E28" s="30">
        <f t="shared" si="0"/>
        <v>1</v>
      </c>
      <c r="F28" s="30">
        <f t="shared" si="1"/>
        <v>1</v>
      </c>
      <c r="G28" s="30">
        <v>1</v>
      </c>
      <c r="H28" s="84" t="s">
        <v>719</v>
      </c>
      <c r="I28" s="27">
        <v>1</v>
      </c>
      <c r="J28" s="30">
        <f t="shared" si="2"/>
        <v>1</v>
      </c>
      <c r="K28" s="30">
        <f t="shared" si="3"/>
        <v>1</v>
      </c>
      <c r="L28" s="30">
        <v>1</v>
      </c>
      <c r="M28" s="27" t="s">
        <v>720</v>
      </c>
      <c r="N28" s="84">
        <v>1</v>
      </c>
      <c r="O28" s="30">
        <f t="shared" si="4"/>
        <v>1</v>
      </c>
      <c r="P28" s="30">
        <f t="shared" si="5"/>
        <v>1</v>
      </c>
      <c r="Q28" s="30">
        <v>1</v>
      </c>
    </row>
    <row r="29" spans="1:68" ht="92.25" customHeight="1">
      <c r="A29" s="27" t="s">
        <v>725</v>
      </c>
      <c r="B29" s="26" t="s">
        <v>726</v>
      </c>
      <c r="C29" s="20" t="s">
        <v>718</v>
      </c>
      <c r="D29" s="27">
        <v>1</v>
      </c>
      <c r="E29" s="30">
        <f t="shared" si="0"/>
        <v>1</v>
      </c>
      <c r="F29" s="30">
        <f t="shared" si="1"/>
        <v>1</v>
      </c>
      <c r="G29" s="30">
        <v>1</v>
      </c>
      <c r="H29" s="84" t="s">
        <v>719</v>
      </c>
      <c r="I29" s="27">
        <v>1</v>
      </c>
      <c r="J29" s="30">
        <f t="shared" si="2"/>
        <v>1</v>
      </c>
      <c r="K29" s="30">
        <f t="shared" si="3"/>
        <v>1</v>
      </c>
      <c r="L29" s="30">
        <v>1</v>
      </c>
      <c r="M29" s="27" t="s">
        <v>720</v>
      </c>
      <c r="N29" s="84">
        <v>1</v>
      </c>
      <c r="O29" s="30">
        <f t="shared" si="4"/>
        <v>1</v>
      </c>
      <c r="P29" s="30">
        <f t="shared" si="5"/>
        <v>1</v>
      </c>
      <c r="Q29" s="30">
        <v>1</v>
      </c>
    </row>
    <row r="30" spans="1:68" ht="84.75" customHeight="1">
      <c r="A30" s="27" t="s">
        <v>727</v>
      </c>
      <c r="B30" s="26" t="s">
        <v>728</v>
      </c>
      <c r="C30" s="20" t="s">
        <v>718</v>
      </c>
      <c r="D30" s="27">
        <v>1</v>
      </c>
      <c r="E30" s="30">
        <f t="shared" si="0"/>
        <v>1</v>
      </c>
      <c r="F30" s="30">
        <f t="shared" si="1"/>
        <v>1</v>
      </c>
      <c r="G30" s="30">
        <v>1</v>
      </c>
      <c r="H30" s="84" t="s">
        <v>719</v>
      </c>
      <c r="I30" s="27">
        <v>1</v>
      </c>
      <c r="J30" s="30">
        <f t="shared" si="2"/>
        <v>1</v>
      </c>
      <c r="K30" s="30">
        <f t="shared" si="3"/>
        <v>1</v>
      </c>
      <c r="L30" s="30">
        <v>1</v>
      </c>
      <c r="M30" s="27" t="s">
        <v>720</v>
      </c>
      <c r="N30" s="84">
        <v>1</v>
      </c>
      <c r="O30" s="30">
        <f t="shared" si="4"/>
        <v>1</v>
      </c>
      <c r="P30" s="30">
        <f t="shared" si="5"/>
        <v>1</v>
      </c>
      <c r="Q30" s="30">
        <v>1</v>
      </c>
    </row>
    <row r="31" spans="1:68" ht="99.75" customHeight="1">
      <c r="A31" s="27" t="s">
        <v>729</v>
      </c>
      <c r="B31" s="26" t="s">
        <v>730</v>
      </c>
      <c r="C31" s="20" t="s">
        <v>718</v>
      </c>
      <c r="D31" s="27">
        <v>1</v>
      </c>
      <c r="E31" s="30">
        <f t="shared" si="0"/>
        <v>1</v>
      </c>
      <c r="F31" s="30">
        <f t="shared" si="1"/>
        <v>1</v>
      </c>
      <c r="G31" s="30">
        <v>1</v>
      </c>
      <c r="H31" s="84" t="s">
        <v>719</v>
      </c>
      <c r="I31" s="27">
        <v>1</v>
      </c>
      <c r="J31" s="30">
        <f t="shared" si="2"/>
        <v>1</v>
      </c>
      <c r="K31" s="30">
        <f t="shared" si="3"/>
        <v>1</v>
      </c>
      <c r="L31" s="30">
        <v>1</v>
      </c>
      <c r="M31" s="27" t="s">
        <v>731</v>
      </c>
      <c r="N31" s="84">
        <v>1</v>
      </c>
      <c r="O31" s="30">
        <f t="shared" si="4"/>
        <v>1</v>
      </c>
      <c r="P31" s="30">
        <f t="shared" si="5"/>
        <v>1</v>
      </c>
      <c r="Q31" s="30">
        <v>1</v>
      </c>
    </row>
    <row r="32" spans="1:68" ht="87.75" customHeight="1">
      <c r="A32" s="27" t="s">
        <v>732</v>
      </c>
      <c r="B32" s="26" t="s">
        <v>733</v>
      </c>
      <c r="C32" s="20" t="s">
        <v>718</v>
      </c>
      <c r="D32" s="27">
        <v>1</v>
      </c>
      <c r="E32" s="30">
        <f t="shared" si="0"/>
        <v>1</v>
      </c>
      <c r="F32" s="30">
        <f t="shared" si="1"/>
        <v>1</v>
      </c>
      <c r="G32" s="30">
        <v>1</v>
      </c>
      <c r="H32" s="84" t="s">
        <v>719</v>
      </c>
      <c r="I32" s="27">
        <v>1</v>
      </c>
      <c r="J32" s="30">
        <f t="shared" si="2"/>
        <v>1</v>
      </c>
      <c r="K32" s="30">
        <f t="shared" si="3"/>
        <v>1</v>
      </c>
      <c r="L32" s="30">
        <v>1</v>
      </c>
      <c r="M32" s="27" t="s">
        <v>720</v>
      </c>
      <c r="N32" s="84">
        <v>1</v>
      </c>
      <c r="O32" s="30">
        <f t="shared" si="4"/>
        <v>1</v>
      </c>
      <c r="P32" s="30">
        <f t="shared" si="5"/>
        <v>1</v>
      </c>
      <c r="Q32" s="30">
        <v>1</v>
      </c>
    </row>
    <row r="33" spans="1:17">
      <c r="A33" s="86"/>
      <c r="B33" s="86"/>
      <c r="C33" s="87"/>
      <c r="D33" s="64">
        <f>SUM(D11:D32)</f>
        <v>22</v>
      </c>
      <c r="E33" s="64">
        <f>SUM(E11:E32)</f>
        <v>22</v>
      </c>
      <c r="F33" s="64">
        <f>SUM(F11:F32)</f>
        <v>22</v>
      </c>
      <c r="G33" s="64">
        <f>SUM(G11:G32)</f>
        <v>22</v>
      </c>
      <c r="H33" s="86"/>
      <c r="I33" s="64">
        <f>SUM(I11:I32)</f>
        <v>22</v>
      </c>
      <c r="J33" s="64">
        <f>SUM(J11:J32)</f>
        <v>22</v>
      </c>
      <c r="K33" s="64">
        <f>SUM(K11:K32)</f>
        <v>22</v>
      </c>
      <c r="L33" s="64">
        <f>SUM(L11:L32)</f>
        <v>22</v>
      </c>
      <c r="M33" s="86"/>
      <c r="N33" s="64">
        <f>SUM(N11:N32)</f>
        <v>22</v>
      </c>
      <c r="O33" s="64">
        <f>SUM(O11:O32)</f>
        <v>22</v>
      </c>
      <c r="P33" s="64">
        <f>SUM(P11:P32)</f>
        <v>22</v>
      </c>
      <c r="Q33" s="64">
        <f>SUM(Q11:Q32)</f>
        <v>22</v>
      </c>
    </row>
  </sheetData>
  <sheetProtection selectLockedCells="1" selectUnlockedCells="1"/>
  <mergeCells count="23">
    <mergeCell ref="A6:M6"/>
    <mergeCell ref="A1:N1"/>
    <mergeCell ref="A2:N2"/>
    <mergeCell ref="A3:N3"/>
    <mergeCell ref="A4:N4"/>
    <mergeCell ref="A5:N5"/>
    <mergeCell ref="Q8:Q10"/>
    <mergeCell ref="B11:B15"/>
    <mergeCell ref="A7:N7"/>
    <mergeCell ref="A8:A10"/>
    <mergeCell ref="B8:B10"/>
    <mergeCell ref="D8:D10"/>
    <mergeCell ref="E8:E10"/>
    <mergeCell ref="F8:F10"/>
    <mergeCell ref="G8:G10"/>
    <mergeCell ref="I8:I10"/>
    <mergeCell ref="J8:J10"/>
    <mergeCell ref="K8:K10"/>
    <mergeCell ref="B21:B23"/>
    <mergeCell ref="L8:L10"/>
    <mergeCell ref="N8:N10"/>
    <mergeCell ref="O8:O10"/>
    <mergeCell ref="P8:P10"/>
  </mergeCells>
  <pageMargins left="0.70833333333333337" right="0.70833333333333337" top="0.74791666666666667" bottom="0.74791666666666667" header="0.51180555555555551" footer="0.31527777777777777"/>
  <pageSetup scale="33" firstPageNumber="0" fitToHeight="0" orientation="landscape" horizontalDpi="300" verticalDpi="300" r:id="rId1"/>
  <headerFooter alignWithMargins="0">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V26"/>
  <sheetViews>
    <sheetView view="pageBreakPreview" zoomScale="70" zoomScaleNormal="140" zoomScaleSheetLayoutView="70" workbookViewId="0">
      <selection activeCell="N7" sqref="N7"/>
    </sheetView>
  </sheetViews>
  <sheetFormatPr baseColWidth="10" defaultColWidth="10.85546875" defaultRowHeight="13.5"/>
  <cols>
    <col min="1" max="1" width="25.42578125" style="17" customWidth="1"/>
    <col min="2" max="2" width="22.42578125" style="88" customWidth="1"/>
    <col min="3" max="3" width="65" style="17" customWidth="1"/>
    <col min="4" max="4" width="10.85546875" style="17"/>
    <col min="5" max="7" width="0" style="17" hidden="1" customWidth="1"/>
    <col min="8" max="8" width="65.5703125" style="67" customWidth="1"/>
    <col min="9" max="9" width="12.85546875" style="67" customWidth="1"/>
    <col min="10" max="12" width="0" style="67" hidden="1" customWidth="1"/>
    <col min="13" max="13" width="68.7109375" style="67" customWidth="1"/>
    <col min="14" max="14" width="14.85546875" style="67" customWidth="1"/>
    <col min="15" max="17" width="0" style="67" hidden="1" customWidth="1"/>
    <col min="18" max="18" width="13.28515625" style="3" customWidth="1"/>
    <col min="19" max="16384" width="10.85546875" style="3"/>
  </cols>
  <sheetData>
    <row r="1" spans="1:256" ht="18.75">
      <c r="A1" s="358" t="s">
        <v>793</v>
      </c>
      <c r="B1" s="358"/>
      <c r="C1" s="358"/>
      <c r="D1" s="358"/>
      <c r="E1" s="358"/>
      <c r="F1" s="358"/>
      <c r="G1" s="358"/>
      <c r="H1" s="358"/>
      <c r="I1" s="358"/>
      <c r="J1" s="358"/>
      <c r="K1" s="358"/>
      <c r="L1" s="358"/>
      <c r="M1" s="358"/>
      <c r="N1" s="358"/>
      <c r="O1" s="97"/>
      <c r="P1" s="97"/>
      <c r="Q1" s="97"/>
      <c r="R1" s="98"/>
      <c r="S1" s="96"/>
      <c r="T1" s="96"/>
      <c r="U1" s="96"/>
      <c r="V1" s="96"/>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75">
      <c r="A2" s="358" t="s">
        <v>1</v>
      </c>
      <c r="B2" s="358"/>
      <c r="C2" s="358"/>
      <c r="D2" s="358"/>
      <c r="E2" s="358"/>
      <c r="F2" s="358"/>
      <c r="G2" s="358"/>
      <c r="H2" s="358"/>
      <c r="I2" s="358"/>
      <c r="J2" s="358"/>
      <c r="K2" s="358"/>
      <c r="L2" s="358"/>
      <c r="M2" s="358"/>
      <c r="N2" s="358"/>
      <c r="O2" s="97"/>
      <c r="P2" s="97"/>
      <c r="Q2" s="97"/>
      <c r="R2" s="98"/>
      <c r="S2" s="96"/>
      <c r="T2" s="96"/>
      <c r="U2" s="96"/>
      <c r="V2" s="96"/>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4.25" customHeight="1">
      <c r="A3" s="359"/>
      <c r="B3" s="359"/>
      <c r="C3" s="359"/>
      <c r="D3" s="359"/>
      <c r="E3" s="359"/>
      <c r="F3" s="359"/>
      <c r="G3" s="359"/>
      <c r="H3" s="359"/>
      <c r="I3" s="359"/>
      <c r="J3" s="359"/>
      <c r="K3" s="359"/>
      <c r="L3" s="359"/>
      <c r="M3" s="359"/>
      <c r="N3" s="359"/>
      <c r="O3" s="99"/>
      <c r="P3" s="99"/>
      <c r="Q3" s="99"/>
      <c r="R3" s="98"/>
      <c r="S3" s="96"/>
      <c r="T3" s="96"/>
      <c r="U3" s="96"/>
      <c r="V3" s="96"/>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2.75" customHeight="1">
      <c r="A4" s="359"/>
      <c r="B4" s="359"/>
      <c r="C4" s="359"/>
      <c r="D4" s="359"/>
      <c r="E4" s="359"/>
      <c r="F4" s="359"/>
      <c r="G4" s="359"/>
      <c r="H4" s="359"/>
      <c r="I4" s="359"/>
      <c r="J4" s="359"/>
      <c r="K4" s="359"/>
      <c r="L4" s="359"/>
      <c r="M4" s="359"/>
      <c r="N4" s="359"/>
      <c r="O4" s="99"/>
      <c r="P4" s="99"/>
      <c r="Q4" s="99"/>
      <c r="R4" s="98"/>
      <c r="S4" s="96"/>
      <c r="T4" s="96"/>
      <c r="U4" s="96"/>
      <c r="V4" s="96"/>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75" customHeight="1">
      <c r="A5" s="358"/>
      <c r="B5" s="358"/>
      <c r="C5" s="358"/>
      <c r="D5" s="358"/>
      <c r="E5" s="358"/>
      <c r="F5" s="358"/>
      <c r="G5" s="358"/>
      <c r="H5" s="358"/>
      <c r="I5" s="358"/>
      <c r="J5" s="358"/>
      <c r="K5" s="358"/>
      <c r="L5" s="358"/>
      <c r="M5" s="358"/>
      <c r="N5" s="358"/>
      <c r="O5" s="97"/>
      <c r="P5" s="97"/>
      <c r="Q5" s="97"/>
      <c r="R5" s="98"/>
      <c r="S5" s="96"/>
      <c r="T5" s="96"/>
      <c r="U5" s="96"/>
      <c r="V5" s="96"/>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8" customFormat="1" ht="51" customHeight="1">
      <c r="A6" s="223"/>
      <c r="B6" s="100"/>
      <c r="C6" s="307">
        <f>CARATULA!E11</f>
        <v>0</v>
      </c>
      <c r="D6" s="307"/>
      <c r="E6" s="307"/>
      <c r="F6" s="307"/>
      <c r="G6" s="307"/>
      <c r="H6" s="307"/>
      <c r="I6" s="224"/>
      <c r="J6" s="224"/>
      <c r="K6" s="224"/>
      <c r="L6" s="224"/>
      <c r="M6" s="319">
        <f>CARATULA!E10</f>
        <v>0</v>
      </c>
      <c r="N6" s="319"/>
      <c r="O6" s="100"/>
      <c r="P6" s="319"/>
      <c r="Q6" s="319"/>
      <c r="R6" s="319"/>
      <c r="S6" s="319"/>
      <c r="T6" s="319"/>
      <c r="U6" s="319"/>
      <c r="V6" s="102"/>
    </row>
    <row r="7" spans="1:256" ht="45" customHeight="1">
      <c r="A7" s="354" t="str">
        <f>CARATULA!B6</f>
        <v xml:space="preserve"> CÉDULA DE EVALUACIÓN PARA UNEME - ENFERMEDADES CRÓNICAS                                                                                                                                   </v>
      </c>
      <c r="B7" s="354"/>
      <c r="C7" s="354"/>
      <c r="D7" s="354"/>
      <c r="E7" s="354"/>
      <c r="F7" s="354"/>
      <c r="G7" s="354"/>
      <c r="H7" s="354"/>
      <c r="I7" s="354"/>
      <c r="J7" s="354"/>
      <c r="K7" s="354"/>
      <c r="L7" s="354"/>
      <c r="M7" s="354"/>
      <c r="N7" s="141">
        <v>2023</v>
      </c>
      <c r="O7" s="103"/>
      <c r="P7" s="103"/>
      <c r="Q7" s="103"/>
      <c r="R7" s="98"/>
      <c r="S7" s="96"/>
      <c r="T7" s="96"/>
      <c r="U7" s="96"/>
      <c r="V7" s="96"/>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1" customHeight="1">
      <c r="A8" s="355" t="s">
        <v>734</v>
      </c>
      <c r="B8" s="355"/>
      <c r="C8" s="355"/>
      <c r="D8" s="355"/>
      <c r="E8" s="355"/>
      <c r="F8" s="355"/>
      <c r="G8" s="355"/>
      <c r="H8" s="355"/>
      <c r="I8" s="355"/>
      <c r="J8" s="355"/>
      <c r="K8" s="355"/>
      <c r="L8" s="355"/>
      <c r="M8" s="355"/>
      <c r="N8" s="355"/>
      <c r="O8" s="104"/>
      <c r="P8" s="104"/>
      <c r="Q8" s="104"/>
      <c r="R8" s="299" t="s">
        <v>40</v>
      </c>
      <c r="S8" s="96"/>
      <c r="T8" s="96"/>
      <c r="U8" s="96"/>
      <c r="V8" s="96"/>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3" customHeight="1">
      <c r="A9" s="356" t="s">
        <v>41</v>
      </c>
      <c r="B9" s="356" t="s">
        <v>331</v>
      </c>
      <c r="C9" s="225" t="s">
        <v>43</v>
      </c>
      <c r="D9" s="356" t="s">
        <v>44</v>
      </c>
      <c r="E9" s="297" t="s">
        <v>45</v>
      </c>
      <c r="F9" s="297" t="s">
        <v>46</v>
      </c>
      <c r="G9" s="297" t="s">
        <v>47</v>
      </c>
      <c r="H9" s="225" t="s">
        <v>735</v>
      </c>
      <c r="I9" s="357" t="s">
        <v>44</v>
      </c>
      <c r="J9" s="297" t="s">
        <v>45</v>
      </c>
      <c r="K9" s="297" t="s">
        <v>46</v>
      </c>
      <c r="L9" s="297" t="s">
        <v>47</v>
      </c>
      <c r="M9" s="226" t="s">
        <v>736</v>
      </c>
      <c r="N9" s="357" t="s">
        <v>44</v>
      </c>
      <c r="O9" s="297" t="s">
        <v>45</v>
      </c>
      <c r="P9" s="297" t="s">
        <v>46</v>
      </c>
      <c r="Q9" s="297" t="s">
        <v>47</v>
      </c>
      <c r="R9" s="299"/>
      <c r="S9" s="96"/>
      <c r="T9" s="96"/>
      <c r="U9" s="96"/>
      <c r="V9" s="96"/>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6.5" customHeight="1">
      <c r="A10" s="356"/>
      <c r="B10" s="356"/>
      <c r="C10" s="227" t="s">
        <v>50</v>
      </c>
      <c r="D10" s="356"/>
      <c r="E10" s="297"/>
      <c r="F10" s="297"/>
      <c r="G10" s="297"/>
      <c r="H10" s="228" t="s">
        <v>50</v>
      </c>
      <c r="I10" s="357"/>
      <c r="J10" s="297"/>
      <c r="K10" s="297"/>
      <c r="L10" s="297"/>
      <c r="M10" s="229" t="s">
        <v>51</v>
      </c>
      <c r="N10" s="357"/>
      <c r="O10" s="297"/>
      <c r="P10" s="297"/>
      <c r="Q10" s="297"/>
      <c r="R10" s="299"/>
      <c r="S10" s="96"/>
      <c r="T10" s="96"/>
      <c r="U10" s="96"/>
      <c r="V10" s="96"/>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customHeight="1">
      <c r="A11" s="356"/>
      <c r="B11" s="356"/>
      <c r="C11" s="230" t="s">
        <v>737</v>
      </c>
      <c r="D11" s="356"/>
      <c r="E11" s="297"/>
      <c r="F11" s="297"/>
      <c r="G11" s="297"/>
      <c r="H11" s="231" t="s">
        <v>737</v>
      </c>
      <c r="I11" s="357"/>
      <c r="J11" s="297"/>
      <c r="K11" s="297"/>
      <c r="L11" s="297"/>
      <c r="M11" s="232" t="s">
        <v>738</v>
      </c>
      <c r="N11" s="357"/>
      <c r="O11" s="297"/>
      <c r="P11" s="297"/>
      <c r="Q11" s="297"/>
      <c r="R11" s="299"/>
      <c r="S11" s="96"/>
      <c r="T11" s="96"/>
      <c r="U11" s="96"/>
      <c r="V11" s="96"/>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89" customFormat="1" ht="90" customHeight="1">
      <c r="A12" s="275" t="s">
        <v>739</v>
      </c>
      <c r="B12" s="352" t="s">
        <v>740</v>
      </c>
      <c r="C12" s="233" t="s">
        <v>741</v>
      </c>
      <c r="D12" s="91">
        <v>1</v>
      </c>
      <c r="E12" s="140">
        <f>IF(D12=F12,G12)</f>
        <v>1</v>
      </c>
      <c r="F12" s="140">
        <f>IF(D12= "NA", "NA", G12)</f>
        <v>1</v>
      </c>
      <c r="G12" s="140">
        <v>1</v>
      </c>
      <c r="H12" s="233" t="s">
        <v>742</v>
      </c>
      <c r="I12" s="234">
        <v>5</v>
      </c>
      <c r="J12" s="140">
        <f t="shared" ref="J12:J17" si="0">IF(I12=K12,L12)</f>
        <v>5</v>
      </c>
      <c r="K12" s="140">
        <f t="shared" ref="K12:K17" si="1">IF(I12= "NA", "NA", L12)</f>
        <v>5</v>
      </c>
      <c r="L12" s="235">
        <v>5</v>
      </c>
      <c r="M12" s="124" t="s">
        <v>743</v>
      </c>
      <c r="N12" s="236">
        <v>3</v>
      </c>
      <c r="O12" s="113">
        <f t="shared" ref="O12:O17" si="2">IF( N12= P12, Q12)</f>
        <v>3</v>
      </c>
      <c r="P12" s="113">
        <f t="shared" ref="P12:P17" si="3">IF(N12="NA","NA",Q12)</f>
        <v>3</v>
      </c>
      <c r="Q12" s="113">
        <v>3</v>
      </c>
      <c r="R12" s="352" t="s">
        <v>323</v>
      </c>
      <c r="S12" s="235"/>
      <c r="T12" s="235"/>
      <c r="U12" s="235"/>
      <c r="V12" s="235"/>
    </row>
    <row r="13" spans="1:256" ht="108.75" customHeight="1">
      <c r="A13" s="275"/>
      <c r="B13" s="352"/>
      <c r="C13" s="124" t="s">
        <v>744</v>
      </c>
      <c r="D13" s="91">
        <v>1</v>
      </c>
      <c r="E13" s="140">
        <f>IF(D13=F13,G13)</f>
        <v>1</v>
      </c>
      <c r="F13" s="140">
        <f>IF(D13= "NA", "NA", G13)</f>
        <v>1</v>
      </c>
      <c r="G13" s="140">
        <v>1</v>
      </c>
      <c r="H13" s="124" t="s">
        <v>745</v>
      </c>
      <c r="I13" s="91">
        <v>5</v>
      </c>
      <c r="J13" s="140">
        <f t="shared" si="0"/>
        <v>5</v>
      </c>
      <c r="K13" s="140">
        <f t="shared" si="1"/>
        <v>5</v>
      </c>
      <c r="L13" s="140">
        <v>5</v>
      </c>
      <c r="M13" s="124" t="s">
        <v>746</v>
      </c>
      <c r="N13" s="236">
        <v>3</v>
      </c>
      <c r="O13" s="113">
        <f t="shared" si="2"/>
        <v>3</v>
      </c>
      <c r="P13" s="113">
        <f t="shared" si="3"/>
        <v>3</v>
      </c>
      <c r="Q13" s="113">
        <v>3</v>
      </c>
      <c r="R13" s="352"/>
      <c r="S13" s="96"/>
      <c r="T13" s="96"/>
      <c r="U13" s="96"/>
      <c r="V13" s="96"/>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90.75" customHeight="1">
      <c r="A14" s="275"/>
      <c r="B14" s="352"/>
      <c r="C14" s="124" t="s">
        <v>747</v>
      </c>
      <c r="D14" s="91">
        <v>1</v>
      </c>
      <c r="E14" s="140">
        <f>IF(D14=F14,G14)</f>
        <v>1</v>
      </c>
      <c r="F14" s="140">
        <f>IF(D14= "NA", "NA", G14)</f>
        <v>1</v>
      </c>
      <c r="G14" s="140">
        <v>1</v>
      </c>
      <c r="H14" s="124" t="s">
        <v>748</v>
      </c>
      <c r="I14" s="91">
        <v>5</v>
      </c>
      <c r="J14" s="140">
        <f t="shared" si="0"/>
        <v>5</v>
      </c>
      <c r="K14" s="140">
        <f t="shared" si="1"/>
        <v>5</v>
      </c>
      <c r="L14" s="140">
        <v>5</v>
      </c>
      <c r="M14" s="124" t="s">
        <v>749</v>
      </c>
      <c r="N14" s="236">
        <v>3</v>
      </c>
      <c r="O14" s="113">
        <f t="shared" si="2"/>
        <v>3</v>
      </c>
      <c r="P14" s="113">
        <f t="shared" si="3"/>
        <v>3</v>
      </c>
      <c r="Q14" s="113">
        <v>3</v>
      </c>
      <c r="R14" s="352"/>
      <c r="S14" s="96"/>
      <c r="T14" s="96"/>
      <c r="U14" s="96"/>
      <c r="V14" s="96"/>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66" customHeight="1">
      <c r="A15" s="275"/>
      <c r="B15" s="352"/>
      <c r="C15" s="275" t="s">
        <v>750</v>
      </c>
      <c r="D15" s="275">
        <v>1</v>
      </c>
      <c r="E15" s="350">
        <f>IF(D15=F15,G15)</f>
        <v>1</v>
      </c>
      <c r="F15" s="350">
        <f>IF(D15= "NA", "NA", G15)</f>
        <v>1</v>
      </c>
      <c r="G15" s="350">
        <v>1</v>
      </c>
      <c r="H15" s="237" t="s">
        <v>751</v>
      </c>
      <c r="I15" s="91">
        <v>5</v>
      </c>
      <c r="J15" s="140">
        <f t="shared" si="0"/>
        <v>5</v>
      </c>
      <c r="K15" s="140">
        <f t="shared" si="1"/>
        <v>5</v>
      </c>
      <c r="L15" s="140">
        <v>5</v>
      </c>
      <c r="M15" s="124" t="s">
        <v>752</v>
      </c>
      <c r="N15" s="236">
        <v>3</v>
      </c>
      <c r="O15" s="113">
        <f t="shared" si="2"/>
        <v>3</v>
      </c>
      <c r="P15" s="113">
        <f t="shared" si="3"/>
        <v>3</v>
      </c>
      <c r="Q15" s="113">
        <v>3</v>
      </c>
      <c r="R15" s="352"/>
      <c r="S15" s="96"/>
      <c r="T15" s="96"/>
      <c r="U15" s="96"/>
      <c r="V15" s="96"/>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54">
      <c r="A16" s="275"/>
      <c r="B16" s="352"/>
      <c r="C16" s="275"/>
      <c r="D16" s="275"/>
      <c r="E16" s="350"/>
      <c r="F16" s="350"/>
      <c r="G16" s="350"/>
      <c r="H16" s="238" t="s">
        <v>753</v>
      </c>
      <c r="I16" s="91">
        <v>5</v>
      </c>
      <c r="J16" s="140">
        <f t="shared" si="0"/>
        <v>5</v>
      </c>
      <c r="K16" s="140">
        <f t="shared" si="1"/>
        <v>5</v>
      </c>
      <c r="L16" s="140">
        <v>5</v>
      </c>
      <c r="M16" s="124" t="s">
        <v>754</v>
      </c>
      <c r="N16" s="236">
        <v>3</v>
      </c>
      <c r="O16" s="113">
        <f t="shared" si="2"/>
        <v>3</v>
      </c>
      <c r="P16" s="113">
        <f t="shared" si="3"/>
        <v>3</v>
      </c>
      <c r="Q16" s="113">
        <v>3</v>
      </c>
      <c r="R16" s="352"/>
      <c r="S16" s="96"/>
      <c r="T16" s="96"/>
      <c r="U16" s="96"/>
      <c r="V16" s="9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75" customHeight="1">
      <c r="A17" s="275"/>
      <c r="B17" s="352"/>
      <c r="C17" s="275"/>
      <c r="D17" s="275"/>
      <c r="E17" s="350">
        <f>IF(D17=F17,G17)</f>
        <v>0</v>
      </c>
      <c r="F17" s="350"/>
      <c r="G17" s="350"/>
      <c r="H17" s="351" t="s">
        <v>755</v>
      </c>
      <c r="I17" s="275">
        <v>5</v>
      </c>
      <c r="J17" s="350">
        <f t="shared" si="0"/>
        <v>5</v>
      </c>
      <c r="K17" s="350">
        <f t="shared" si="1"/>
        <v>5</v>
      </c>
      <c r="L17" s="275">
        <v>5</v>
      </c>
      <c r="M17" s="351" t="s">
        <v>756</v>
      </c>
      <c r="N17" s="353">
        <v>3</v>
      </c>
      <c r="O17" s="293">
        <f t="shared" si="2"/>
        <v>3</v>
      </c>
      <c r="P17" s="293">
        <f t="shared" si="3"/>
        <v>3</v>
      </c>
      <c r="Q17" s="293">
        <v>3</v>
      </c>
      <c r="R17" s="352"/>
      <c r="S17" s="96"/>
      <c r="T17" s="96"/>
      <c r="U17" s="96"/>
      <c r="V17" s="96"/>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82.5" customHeight="1">
      <c r="A18" s="275"/>
      <c r="B18" s="352"/>
      <c r="C18" s="275"/>
      <c r="D18" s="275"/>
      <c r="E18" s="350"/>
      <c r="F18" s="350"/>
      <c r="G18" s="350"/>
      <c r="H18" s="351"/>
      <c r="I18" s="275"/>
      <c r="J18" s="350"/>
      <c r="K18" s="350"/>
      <c r="L18" s="275"/>
      <c r="M18" s="351"/>
      <c r="N18" s="353"/>
      <c r="O18" s="293"/>
      <c r="P18" s="293"/>
      <c r="Q18" s="293"/>
      <c r="R18" s="352"/>
      <c r="S18" s="96"/>
      <c r="T18" s="96"/>
      <c r="U18" s="96"/>
      <c r="V18" s="96"/>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72.75" customHeight="1">
      <c r="A19" s="91" t="s">
        <v>757</v>
      </c>
      <c r="B19" s="176" t="s">
        <v>758</v>
      </c>
      <c r="C19" s="124" t="s">
        <v>759</v>
      </c>
      <c r="D19" s="91">
        <v>1</v>
      </c>
      <c r="E19" s="140">
        <f>IF(D19=F19,G19)</f>
        <v>1</v>
      </c>
      <c r="F19" s="140">
        <f>IF(D19= "NA", "NA", G19)</f>
        <v>1</v>
      </c>
      <c r="G19" s="113">
        <v>1</v>
      </c>
      <c r="H19" s="124" t="s">
        <v>760</v>
      </c>
      <c r="I19" s="91">
        <v>5</v>
      </c>
      <c r="J19" s="140">
        <f>IF(I19=K19,L19)</f>
        <v>5</v>
      </c>
      <c r="K19" s="140">
        <f>IF(I19= "NA", "NA", L19)</f>
        <v>5</v>
      </c>
      <c r="L19" s="113">
        <v>5</v>
      </c>
      <c r="M19" s="124" t="s">
        <v>761</v>
      </c>
      <c r="N19" s="236">
        <v>3</v>
      </c>
      <c r="O19" s="113">
        <f>IF( N19= P19, Q19)</f>
        <v>3</v>
      </c>
      <c r="P19" s="113">
        <f>IF(N19="NA","NA",Q19)</f>
        <v>3</v>
      </c>
      <c r="Q19" s="113">
        <v>3</v>
      </c>
      <c r="R19" s="352"/>
      <c r="S19" s="96"/>
      <c r="T19" s="96"/>
      <c r="U19" s="96"/>
      <c r="V19" s="96"/>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19" customFormat="1" ht="140.25" customHeight="1">
      <c r="A20" s="275" t="s">
        <v>762</v>
      </c>
      <c r="B20" s="176" t="s">
        <v>763</v>
      </c>
      <c r="C20" s="124" t="s">
        <v>764</v>
      </c>
      <c r="D20" s="91">
        <v>1</v>
      </c>
      <c r="E20" s="140">
        <f>IF(D20=F20,G20)</f>
        <v>1</v>
      </c>
      <c r="F20" s="140">
        <f>IF(D20= "NA", "NA", G20)</f>
        <v>1</v>
      </c>
      <c r="G20" s="113">
        <v>1</v>
      </c>
      <c r="H20" s="124" t="s">
        <v>765</v>
      </c>
      <c r="I20" s="91">
        <v>5</v>
      </c>
      <c r="J20" s="140">
        <f>IF(I20=K20,L20)</f>
        <v>5</v>
      </c>
      <c r="K20" s="140">
        <f>IF(I20= "NA", "NA", L20)</f>
        <v>5</v>
      </c>
      <c r="L20" s="113">
        <v>5</v>
      </c>
      <c r="M20" s="124" t="s">
        <v>766</v>
      </c>
      <c r="N20" s="236">
        <v>3</v>
      </c>
      <c r="O20" s="113">
        <f>IF( N20= P20, Q20)</f>
        <v>3</v>
      </c>
      <c r="P20" s="113">
        <f>IF(N20="NA","NA",Q20)</f>
        <v>3</v>
      </c>
      <c r="Q20" s="113">
        <v>3</v>
      </c>
      <c r="R20" s="239" t="s">
        <v>122</v>
      </c>
      <c r="S20" s="240"/>
      <c r="T20" s="240"/>
      <c r="U20" s="240"/>
      <c r="V20" s="240"/>
    </row>
    <row r="21" spans="1:256" ht="132" customHeight="1">
      <c r="A21" s="275"/>
      <c r="B21" s="241" t="s">
        <v>830</v>
      </c>
      <c r="C21" s="113" t="s">
        <v>767</v>
      </c>
      <c r="D21" s="267">
        <v>1</v>
      </c>
      <c r="E21" s="140">
        <f>IF(D21=F21,G21)</f>
        <v>1</v>
      </c>
      <c r="F21" s="140">
        <f>IF(D21= "NA", "NA", G21)</f>
        <v>1</v>
      </c>
      <c r="G21" s="140">
        <v>1</v>
      </c>
      <c r="H21" s="149" t="s">
        <v>768</v>
      </c>
      <c r="I21" s="267">
        <v>5</v>
      </c>
      <c r="J21" s="140">
        <f>IF(I21=K21,L21)</f>
        <v>5</v>
      </c>
      <c r="K21" s="140">
        <f>IF(I21= "NA", "NA", L21)</f>
        <v>5</v>
      </c>
      <c r="L21" s="140">
        <v>5</v>
      </c>
      <c r="M21" s="149" t="s">
        <v>769</v>
      </c>
      <c r="N21" s="236">
        <v>3</v>
      </c>
      <c r="O21" s="113">
        <f>IF( N21= P21, Q21)</f>
        <v>3</v>
      </c>
      <c r="P21" s="113">
        <f>IF(N21="NA","NA",Q21)</f>
        <v>3</v>
      </c>
      <c r="Q21" s="113">
        <v>3</v>
      </c>
      <c r="R21" s="242" t="s">
        <v>234</v>
      </c>
      <c r="S21" s="96"/>
      <c r="T21" s="96"/>
      <c r="U21" s="96"/>
      <c r="V21" s="96"/>
    </row>
    <row r="22" spans="1:256" ht="203.25" customHeight="1">
      <c r="A22" s="275"/>
      <c r="B22" s="176" t="s">
        <v>817</v>
      </c>
      <c r="C22" s="265" t="s">
        <v>770</v>
      </c>
      <c r="D22" s="244">
        <v>1</v>
      </c>
      <c r="E22" s="140">
        <f>IF(D22=F22,G22)</f>
        <v>1</v>
      </c>
      <c r="F22" s="140">
        <f>IF(D22= "NA", "NA", G22)</f>
        <v>1</v>
      </c>
      <c r="G22" s="243">
        <v>1</v>
      </c>
      <c r="H22" s="265" t="s">
        <v>771</v>
      </c>
      <c r="I22" s="244">
        <v>5</v>
      </c>
      <c r="J22" s="140">
        <f>IF(I22=K22,L22)</f>
        <v>5</v>
      </c>
      <c r="K22" s="140">
        <f>IF(I22= "NA", "NA", L22)</f>
        <v>5</v>
      </c>
      <c r="L22" s="243">
        <v>5</v>
      </c>
      <c r="M22" s="265" t="s">
        <v>772</v>
      </c>
      <c r="N22" s="236">
        <v>3</v>
      </c>
      <c r="O22" s="113">
        <f>IF( N22= P22, Q22)</f>
        <v>3</v>
      </c>
      <c r="P22" s="113">
        <f>IF(N22="NA","NA",Q22)</f>
        <v>3</v>
      </c>
      <c r="Q22" s="113">
        <v>3</v>
      </c>
      <c r="R22" s="242" t="s">
        <v>234</v>
      </c>
      <c r="S22" s="96"/>
      <c r="T22" s="96"/>
      <c r="U22" s="96"/>
      <c r="V22" s="96"/>
    </row>
    <row r="23" spans="1:256" ht="14.25" customHeight="1">
      <c r="A23" s="245"/>
      <c r="B23" s="246"/>
      <c r="C23" s="245"/>
      <c r="D23" s="247">
        <f>SUM(D12:D22)</f>
        <v>8</v>
      </c>
      <c r="E23" s="248">
        <f>SUM(E12:E22)</f>
        <v>8</v>
      </c>
      <c r="F23" s="248">
        <f>SUM(F12:F22)</f>
        <v>8</v>
      </c>
      <c r="G23" s="248">
        <f>SUM(G12:G22)</f>
        <v>8</v>
      </c>
      <c r="H23" s="249"/>
      <c r="I23" s="247">
        <f>SUM(I12:I22)</f>
        <v>50</v>
      </c>
      <c r="J23" s="248">
        <f>SUM(J12:J22)</f>
        <v>50</v>
      </c>
      <c r="K23" s="248">
        <f>SUM(K12:K22)</f>
        <v>50</v>
      </c>
      <c r="L23" s="248">
        <f>SUM(L12:L22)</f>
        <v>50</v>
      </c>
      <c r="M23" s="249"/>
      <c r="N23" s="247">
        <f>SUM(N12:N22)</f>
        <v>30</v>
      </c>
      <c r="O23" s="248">
        <f>SUM(O12:O22)</f>
        <v>30</v>
      </c>
      <c r="P23" s="248">
        <f>SUM(P12:P22)</f>
        <v>30</v>
      </c>
      <c r="Q23" s="248">
        <f>SUM(Q12:Q22)</f>
        <v>30</v>
      </c>
      <c r="R23" s="96"/>
      <c r="S23" s="96"/>
      <c r="T23" s="96"/>
      <c r="U23" s="96"/>
      <c r="V23" s="96"/>
    </row>
    <row r="24" spans="1:256" ht="15">
      <c r="A24" s="96"/>
      <c r="B24" s="96"/>
      <c r="C24" s="250"/>
      <c r="D24" s="250"/>
      <c r="E24" s="250"/>
      <c r="F24" s="250"/>
      <c r="G24" s="250"/>
      <c r="H24" s="251"/>
      <c r="I24" s="251"/>
      <c r="J24" s="251"/>
      <c r="K24" s="251"/>
      <c r="L24" s="251"/>
      <c r="M24" s="251"/>
      <c r="N24" s="251"/>
      <c r="O24" s="251"/>
      <c r="P24" s="251"/>
      <c r="Q24" s="251"/>
      <c r="R24" s="96"/>
      <c r="S24" s="96"/>
      <c r="T24" s="96"/>
      <c r="U24" s="96"/>
      <c r="V24" s="96"/>
    </row>
    <row r="25" spans="1:256" ht="15">
      <c r="A25" s="136" t="s">
        <v>127</v>
      </c>
      <c r="B25" s="171">
        <f>RESULTADO!B49</f>
        <v>1</v>
      </c>
      <c r="C25" s="250"/>
      <c r="D25" s="250"/>
      <c r="E25" s="250"/>
      <c r="F25" s="250"/>
      <c r="G25" s="250"/>
      <c r="H25" s="251"/>
      <c r="I25" s="251"/>
      <c r="J25" s="251"/>
      <c r="K25" s="251"/>
      <c r="L25" s="251"/>
      <c r="M25" s="251"/>
      <c r="N25" s="251"/>
      <c r="O25" s="251"/>
      <c r="P25" s="251"/>
      <c r="Q25" s="251"/>
      <c r="R25" s="96"/>
      <c r="S25" s="96"/>
      <c r="T25" s="96"/>
      <c r="U25" s="96"/>
      <c r="V25" s="96"/>
    </row>
    <row r="26" spans="1:256" ht="15">
      <c r="A26" s="250"/>
      <c r="B26" s="252"/>
      <c r="C26" s="250"/>
      <c r="D26" s="250"/>
      <c r="E26" s="250"/>
      <c r="F26" s="250"/>
      <c r="G26" s="250"/>
      <c r="H26" s="251"/>
      <c r="I26" s="251"/>
      <c r="J26" s="251"/>
      <c r="K26" s="251"/>
      <c r="L26" s="251"/>
      <c r="M26" s="251"/>
      <c r="N26" s="251"/>
      <c r="O26" s="251"/>
      <c r="P26" s="251"/>
      <c r="Q26" s="251"/>
      <c r="R26" s="96"/>
      <c r="S26" s="96"/>
      <c r="T26" s="96"/>
      <c r="U26" s="96"/>
      <c r="V26" s="96"/>
    </row>
  </sheetData>
  <sheetProtection selectLockedCells="1" selectUnlockedCells="1"/>
  <mergeCells count="45">
    <mergeCell ref="C6:H6"/>
    <mergeCell ref="A1:N1"/>
    <mergeCell ref="A2:N2"/>
    <mergeCell ref="A3:N3"/>
    <mergeCell ref="A4:N4"/>
    <mergeCell ref="A5:N5"/>
    <mergeCell ref="P6:U6"/>
    <mergeCell ref="A7:M7"/>
    <mergeCell ref="A8:N8"/>
    <mergeCell ref="R8:R11"/>
    <mergeCell ref="A9:A11"/>
    <mergeCell ref="B9:B11"/>
    <mergeCell ref="D9:D11"/>
    <mergeCell ref="E9:E11"/>
    <mergeCell ref="P9:P11"/>
    <mergeCell ref="F9:F11"/>
    <mergeCell ref="G9:G11"/>
    <mergeCell ref="M6:N6"/>
    <mergeCell ref="N9:N11"/>
    <mergeCell ref="K9:K11"/>
    <mergeCell ref="I9:I11"/>
    <mergeCell ref="J9:J11"/>
    <mergeCell ref="R12:R19"/>
    <mergeCell ref="L17:L18"/>
    <mergeCell ref="P17:P18"/>
    <mergeCell ref="Q17:Q18"/>
    <mergeCell ref="O9:O11"/>
    <mergeCell ref="Q9:Q11"/>
    <mergeCell ref="M17:M18"/>
    <mergeCell ref="N17:N18"/>
    <mergeCell ref="O17:O18"/>
    <mergeCell ref="L9:L11"/>
    <mergeCell ref="K17:K18"/>
    <mergeCell ref="A20:A22"/>
    <mergeCell ref="E17:E18"/>
    <mergeCell ref="H17:H18"/>
    <mergeCell ref="I17:I18"/>
    <mergeCell ref="J17:J18"/>
    <mergeCell ref="A12:A18"/>
    <mergeCell ref="B12:B18"/>
    <mergeCell ref="C15:C18"/>
    <mergeCell ref="D15:D18"/>
    <mergeCell ref="E15:E16"/>
    <mergeCell ref="F15:F18"/>
    <mergeCell ref="G15:G18"/>
  </mergeCells>
  <pageMargins left="0.70833333333333337" right="0.70833333333333337" top="0.74791666666666667" bottom="0.74791666666666667" header="0.51180555555555551" footer="0.31527777777777777"/>
  <pageSetup scale="41" firstPageNumber="0" fitToHeight="0" orientation="landscape" horizontalDpi="300" verticalDpi="300" r:id="rId1"/>
  <headerFooter alignWithMargins="0">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I62"/>
  <sheetViews>
    <sheetView view="pageBreakPreview" zoomScale="75" zoomScaleNormal="75" zoomScaleSheetLayoutView="75" workbookViewId="0">
      <selection activeCell="A6" sqref="A6:E6"/>
    </sheetView>
  </sheetViews>
  <sheetFormatPr baseColWidth="10" defaultColWidth="11.42578125" defaultRowHeight="13.5"/>
  <cols>
    <col min="1" max="1" width="50.28515625" style="23" customWidth="1"/>
    <col min="2" max="2" width="8.42578125" style="23" customWidth="1"/>
    <col min="3" max="3" width="18.85546875" style="23" customWidth="1"/>
    <col min="4" max="4" width="12.140625" style="23" customWidth="1"/>
    <col min="5" max="5" width="16.5703125" style="23" customWidth="1"/>
    <col min="6" max="16384" width="11.42578125" style="23"/>
  </cols>
  <sheetData>
    <row r="1" spans="1:9" ht="12.75" customHeight="1">
      <c r="A1" s="375" t="s">
        <v>794</v>
      </c>
      <c r="B1" s="375"/>
      <c r="C1" s="375"/>
      <c r="D1" s="375"/>
      <c r="E1" s="375"/>
      <c r="F1"/>
      <c r="G1"/>
      <c r="H1"/>
      <c r="I1"/>
    </row>
    <row r="2" spans="1:9" ht="12.75" customHeight="1">
      <c r="A2" s="375" t="s">
        <v>1</v>
      </c>
      <c r="B2" s="375"/>
      <c r="C2" s="375"/>
      <c r="D2" s="375"/>
      <c r="E2" s="375"/>
      <c r="F2"/>
      <c r="G2"/>
      <c r="H2"/>
      <c r="I2"/>
    </row>
    <row r="3" spans="1:9" ht="15">
      <c r="A3" s="365"/>
      <c r="B3" s="365"/>
      <c r="C3" s="365"/>
      <c r="D3" s="365"/>
      <c r="E3" s="365"/>
      <c r="F3"/>
      <c r="G3"/>
      <c r="H3"/>
      <c r="I3"/>
    </row>
    <row r="4" spans="1:9" ht="12.75" customHeight="1">
      <c r="A4" s="375"/>
      <c r="B4" s="375"/>
      <c r="C4" s="375"/>
      <c r="D4" s="375"/>
      <c r="E4" s="375"/>
      <c r="F4"/>
      <c r="G4"/>
      <c r="H4"/>
      <c r="I4"/>
    </row>
    <row r="5" spans="1:9" ht="29.25" customHeight="1">
      <c r="A5" s="376" t="str">
        <f>CARATULA!B6</f>
        <v xml:space="preserve"> CÉDULA DE EVALUACIÓN PARA UNEME - ENFERMEDADES CRÓNICAS                                                                                                                                   </v>
      </c>
      <c r="B5" s="376"/>
      <c r="C5" s="376"/>
      <c r="D5" s="376"/>
      <c r="E5" s="376"/>
      <c r="F5"/>
      <c r="G5"/>
      <c r="H5"/>
      <c r="I5"/>
    </row>
    <row r="6" spans="1:9" ht="15">
      <c r="A6" s="377">
        <v>2023</v>
      </c>
      <c r="B6" s="377"/>
      <c r="C6" s="377"/>
      <c r="D6" s="377"/>
      <c r="E6" s="377"/>
      <c r="F6"/>
      <c r="G6"/>
      <c r="H6"/>
      <c r="I6"/>
    </row>
    <row r="7" spans="1:9" ht="21" customHeight="1">
      <c r="A7" s="378" t="s">
        <v>773</v>
      </c>
      <c r="B7" s="378"/>
      <c r="C7" s="378"/>
      <c r="D7" s="378"/>
      <c r="E7" s="378"/>
      <c r="F7"/>
      <c r="G7"/>
      <c r="H7"/>
      <c r="I7"/>
    </row>
    <row r="8" spans="1:9" ht="15" customHeight="1">
      <c r="A8" s="253" t="s">
        <v>6</v>
      </c>
      <c r="B8" s="381">
        <f>CARATULA!E10</f>
        <v>0</v>
      </c>
      <c r="C8" s="382"/>
      <c r="D8" s="382"/>
      <c r="E8" s="383"/>
      <c r="F8"/>
      <c r="G8"/>
      <c r="H8"/>
      <c r="I8"/>
    </row>
    <row r="9" spans="1:9" ht="15">
      <c r="A9" s="253" t="s">
        <v>774</v>
      </c>
      <c r="B9" s="379">
        <f>CARATULA!E11</f>
        <v>0</v>
      </c>
      <c r="C9" s="379"/>
      <c r="D9" s="379"/>
      <c r="E9" s="379"/>
      <c r="F9"/>
      <c r="G9"/>
      <c r="H9"/>
      <c r="I9"/>
    </row>
    <row r="10" spans="1:9" ht="15">
      <c r="A10" s="264" t="s">
        <v>4</v>
      </c>
      <c r="B10" s="380">
        <f>CARATULA!E8</f>
        <v>0</v>
      </c>
      <c r="C10" s="380"/>
      <c r="D10" s="380"/>
      <c r="E10" s="380"/>
      <c r="F10"/>
      <c r="G10"/>
      <c r="H10"/>
      <c r="I10"/>
    </row>
    <row r="11" spans="1:9" ht="15" customHeight="1">
      <c r="A11" s="372" t="s">
        <v>39</v>
      </c>
      <c r="B11" s="372"/>
      <c r="C11" s="372"/>
      <c r="D11" s="372"/>
      <c r="E11" s="372"/>
      <c r="F11"/>
      <c r="G11"/>
      <c r="H11"/>
      <c r="I11"/>
    </row>
    <row r="12" spans="1:9" ht="12.75" customHeight="1">
      <c r="A12" s="254" t="s">
        <v>775</v>
      </c>
      <c r="B12" s="366" t="s">
        <v>776</v>
      </c>
      <c r="C12" s="366"/>
      <c r="D12" s="367" t="s">
        <v>777</v>
      </c>
      <c r="E12" s="367"/>
      <c r="F12"/>
      <c r="G12"/>
      <c r="H12"/>
      <c r="I12"/>
    </row>
    <row r="13" spans="1:9" ht="15">
      <c r="A13" s="255" t="s">
        <v>778</v>
      </c>
      <c r="B13" s="362">
        <f>'GOBIERNO '!G34</f>
        <v>17</v>
      </c>
      <c r="C13" s="362"/>
      <c r="D13" s="369">
        <f>'GOBIERNO '!E34</f>
        <v>17</v>
      </c>
      <c r="E13" s="369"/>
      <c r="F13"/>
      <c r="G13"/>
      <c r="H13"/>
      <c r="I13"/>
    </row>
    <row r="14" spans="1:9" ht="15">
      <c r="A14" s="255" t="s">
        <v>779</v>
      </c>
      <c r="B14" s="362">
        <f>'GOBIERNO '!L34</f>
        <v>61</v>
      </c>
      <c r="C14" s="362"/>
      <c r="D14" s="369">
        <f>'GOBIERNO '!J34</f>
        <v>61</v>
      </c>
      <c r="E14" s="369"/>
      <c r="F14"/>
      <c r="G14"/>
      <c r="H14"/>
      <c r="I14"/>
    </row>
    <row r="15" spans="1:9" ht="15">
      <c r="A15" s="256" t="s">
        <v>780</v>
      </c>
      <c r="B15" s="362">
        <f>'GOBIERNO '!Q34</f>
        <v>99</v>
      </c>
      <c r="C15" s="362"/>
      <c r="D15" s="369">
        <f>'GOBIERNO '!O34</f>
        <v>99</v>
      </c>
      <c r="E15" s="369"/>
      <c r="F15"/>
      <c r="G15"/>
      <c r="H15"/>
      <c r="I15"/>
    </row>
    <row r="16" spans="1:9" ht="15">
      <c r="A16" s="256" t="s">
        <v>781</v>
      </c>
      <c r="B16" s="363">
        <f>SUM(B13:C15)</f>
        <v>177</v>
      </c>
      <c r="C16" s="363"/>
      <c r="D16" s="370">
        <f>SUM(D12:E15)</f>
        <v>177</v>
      </c>
      <c r="E16" s="370"/>
      <c r="F16"/>
      <c r="G16"/>
      <c r="H16"/>
      <c r="I16"/>
    </row>
    <row r="17" spans="1:9" ht="15">
      <c r="A17" s="257" t="s">
        <v>782</v>
      </c>
      <c r="B17" s="371">
        <f>D16/B16</f>
        <v>1</v>
      </c>
      <c r="C17" s="371"/>
      <c r="D17" s="371"/>
      <c r="E17" s="371"/>
      <c r="F17"/>
      <c r="G17"/>
      <c r="H17"/>
      <c r="I17"/>
    </row>
    <row r="18" spans="1:9" ht="15">
      <c r="A18" s="373"/>
      <c r="B18" s="373"/>
      <c r="C18" s="373"/>
      <c r="D18" s="373"/>
      <c r="E18" s="373"/>
      <c r="F18" s="374"/>
      <c r="G18" s="374"/>
      <c r="H18" s="374"/>
      <c r="I18" s="374"/>
    </row>
    <row r="19" spans="1:9" ht="15" customHeight="1">
      <c r="A19" s="372" t="s">
        <v>128</v>
      </c>
      <c r="B19" s="372"/>
      <c r="C19" s="372"/>
      <c r="D19" s="372"/>
      <c r="E19" s="372"/>
    </row>
    <row r="20" spans="1:9" ht="12.75" customHeight="1">
      <c r="A20" s="254" t="s">
        <v>775</v>
      </c>
      <c r="B20" s="366" t="s">
        <v>776</v>
      </c>
      <c r="C20" s="366"/>
      <c r="D20" s="367" t="s">
        <v>777</v>
      </c>
      <c r="E20" s="367"/>
    </row>
    <row r="21" spans="1:9" ht="15">
      <c r="A21" s="255" t="s">
        <v>778</v>
      </c>
      <c r="B21" s="362">
        <f>'CONSULTA EXTERNA '!G80</f>
        <v>49</v>
      </c>
      <c r="C21" s="362"/>
      <c r="D21" s="369">
        <f>'CONSULTA EXTERNA '!E80</f>
        <v>49</v>
      </c>
      <c r="E21" s="369"/>
    </row>
    <row r="22" spans="1:9" ht="15">
      <c r="A22" s="255" t="s">
        <v>779</v>
      </c>
      <c r="B22" s="362">
        <f>'CONSULTA EXTERNA '!L80</f>
        <v>300</v>
      </c>
      <c r="C22" s="362"/>
      <c r="D22" s="369">
        <f>'CONSULTA EXTERNA '!J80</f>
        <v>300</v>
      </c>
      <c r="E22" s="369"/>
    </row>
    <row r="23" spans="1:9" ht="15">
      <c r="A23" s="256" t="s">
        <v>780</v>
      </c>
      <c r="B23" s="362">
        <f>'CONSULTA EXTERNA '!Q80</f>
        <v>172</v>
      </c>
      <c r="C23" s="362"/>
      <c r="D23" s="369">
        <f>'CONSULTA EXTERNA '!O80</f>
        <v>172</v>
      </c>
      <c r="E23" s="369"/>
    </row>
    <row r="24" spans="1:9" ht="15">
      <c r="A24" s="256" t="s">
        <v>781</v>
      </c>
      <c r="B24" s="363">
        <f>SUM(B21:C23)</f>
        <v>521</v>
      </c>
      <c r="C24" s="363"/>
      <c r="D24" s="370">
        <f>SUM(D21:E23)</f>
        <v>521</v>
      </c>
      <c r="E24" s="370"/>
    </row>
    <row r="25" spans="1:9" ht="15">
      <c r="A25" s="257" t="s">
        <v>783</v>
      </c>
      <c r="B25" s="371">
        <f>D24/B24</f>
        <v>1</v>
      </c>
      <c r="C25" s="371"/>
      <c r="D25" s="371"/>
      <c r="E25" s="371"/>
    </row>
    <row r="26" spans="1:9" ht="15.75" customHeight="1">
      <c r="A26" s="373"/>
      <c r="B26" s="373"/>
      <c r="C26" s="373"/>
      <c r="D26" s="373"/>
      <c r="E26" s="373"/>
    </row>
    <row r="27" spans="1:9" ht="15" customHeight="1">
      <c r="A27" s="372" t="s">
        <v>784</v>
      </c>
      <c r="B27" s="372"/>
      <c r="C27" s="372"/>
      <c r="D27" s="372"/>
      <c r="E27" s="372"/>
    </row>
    <row r="28" spans="1:9" ht="12.75" customHeight="1">
      <c r="A28" s="254" t="s">
        <v>775</v>
      </c>
      <c r="B28" s="366" t="s">
        <v>776</v>
      </c>
      <c r="C28" s="366"/>
      <c r="D28" s="367" t="s">
        <v>777</v>
      </c>
      <c r="E28" s="367"/>
    </row>
    <row r="29" spans="1:9" ht="15">
      <c r="A29" s="255" t="s">
        <v>778</v>
      </c>
      <c r="B29" s="362">
        <f>'FARMACIA O GUARDA'!I58</f>
        <v>205</v>
      </c>
      <c r="C29" s="362"/>
      <c r="D29" s="369">
        <f>'FARMACIA O GUARDA'!G58</f>
        <v>205</v>
      </c>
      <c r="E29" s="369"/>
    </row>
    <row r="30" spans="1:9" ht="15">
      <c r="A30" s="255" t="s">
        <v>779</v>
      </c>
      <c r="B30" s="362">
        <f>'FARMACIA O GUARDA'!N58</f>
        <v>41</v>
      </c>
      <c r="C30" s="362"/>
      <c r="D30" s="369">
        <f>'FARMACIA O GUARDA'!L58</f>
        <v>41</v>
      </c>
      <c r="E30" s="369"/>
    </row>
    <row r="31" spans="1:9" ht="15">
      <c r="A31" s="256" t="s">
        <v>780</v>
      </c>
      <c r="B31" s="362">
        <f>'FARMACIA O GUARDA'!S58</f>
        <v>123</v>
      </c>
      <c r="C31" s="362"/>
      <c r="D31" s="369">
        <f>'FARMACIA O GUARDA'!Q58</f>
        <v>123</v>
      </c>
      <c r="E31" s="369"/>
    </row>
    <row r="32" spans="1:9" ht="15">
      <c r="A32" s="256" t="s">
        <v>781</v>
      </c>
      <c r="B32" s="363">
        <f>SUM(B29:C31)</f>
        <v>369</v>
      </c>
      <c r="C32" s="363"/>
      <c r="D32" s="370">
        <f>SUM(D29:E31)</f>
        <v>369</v>
      </c>
      <c r="E32" s="370"/>
    </row>
    <row r="33" spans="1:5" ht="15">
      <c r="A33" s="257" t="s">
        <v>785</v>
      </c>
      <c r="B33" s="371">
        <f>D32/B32</f>
        <v>1</v>
      </c>
      <c r="C33" s="371"/>
      <c r="D33" s="371"/>
      <c r="E33" s="371"/>
    </row>
    <row r="34" spans="1:5" ht="15">
      <c r="A34" s="373"/>
      <c r="B34" s="373"/>
      <c r="C34" s="373"/>
      <c r="D34" s="373"/>
      <c r="E34" s="373"/>
    </row>
    <row r="35" spans="1:5" ht="15" customHeight="1">
      <c r="A35" s="372" t="s">
        <v>786</v>
      </c>
      <c r="B35" s="372"/>
      <c r="C35" s="372"/>
      <c r="D35" s="372"/>
      <c r="E35" s="372"/>
    </row>
    <row r="36" spans="1:5" ht="12.75" customHeight="1">
      <c r="A36" s="254" t="s">
        <v>775</v>
      </c>
      <c r="B36" s="366" t="s">
        <v>776</v>
      </c>
      <c r="C36" s="366"/>
      <c r="D36" s="367" t="s">
        <v>777</v>
      </c>
      <c r="E36" s="367"/>
    </row>
    <row r="37" spans="1:5" ht="15">
      <c r="A37" s="255" t="s">
        <v>778</v>
      </c>
      <c r="B37" s="362">
        <f>'CARRO ROJO'!I39</f>
        <v>135</v>
      </c>
      <c r="C37" s="362"/>
      <c r="D37" s="369">
        <f>'CARRO ROJO'!G39</f>
        <v>135</v>
      </c>
      <c r="E37" s="369"/>
    </row>
    <row r="38" spans="1:5" ht="15">
      <c r="A38" s="255" t="s">
        <v>779</v>
      </c>
      <c r="B38" s="362">
        <f>'CARRO ROJO'!N39</f>
        <v>27</v>
      </c>
      <c r="C38" s="362"/>
      <c r="D38" s="369">
        <f>'CARRO ROJO'!L39</f>
        <v>27</v>
      </c>
      <c r="E38" s="369"/>
    </row>
    <row r="39" spans="1:5" ht="15">
      <c r="A39" s="256" t="s">
        <v>780</v>
      </c>
      <c r="B39" s="362">
        <f>'CARRO ROJO'!S39</f>
        <v>78</v>
      </c>
      <c r="C39" s="362"/>
      <c r="D39" s="369">
        <f>'CARRO ROJO'!Q39</f>
        <v>78</v>
      </c>
      <c r="E39" s="369"/>
    </row>
    <row r="40" spans="1:5" ht="15">
      <c r="A40" s="256" t="s">
        <v>781</v>
      </c>
      <c r="B40" s="363">
        <f>SUM(B37:C39)</f>
        <v>240</v>
      </c>
      <c r="C40" s="363"/>
      <c r="D40" s="370">
        <f>SUM(D37:E39)</f>
        <v>240</v>
      </c>
      <c r="E40" s="370"/>
    </row>
    <row r="41" spans="1:5" ht="15">
      <c r="A41" s="257" t="s">
        <v>787</v>
      </c>
      <c r="B41" s="371">
        <f>D40/B40</f>
        <v>1</v>
      </c>
      <c r="C41" s="371"/>
      <c r="D41" s="371"/>
      <c r="E41" s="371"/>
    </row>
    <row r="42" spans="1:5" ht="15">
      <c r="A42" s="258"/>
      <c r="B42" s="259"/>
      <c r="C42" s="259"/>
      <c r="D42" s="259"/>
      <c r="E42" s="260"/>
    </row>
    <row r="43" spans="1:5" ht="15" customHeight="1">
      <c r="A43" s="372" t="s">
        <v>734</v>
      </c>
      <c r="B43" s="372"/>
      <c r="C43" s="372"/>
      <c r="D43" s="372"/>
      <c r="E43" s="372"/>
    </row>
    <row r="44" spans="1:5" ht="12.75" customHeight="1">
      <c r="A44" s="254" t="s">
        <v>775</v>
      </c>
      <c r="B44" s="366" t="s">
        <v>776</v>
      </c>
      <c r="C44" s="366"/>
      <c r="D44" s="367" t="s">
        <v>777</v>
      </c>
      <c r="E44" s="367"/>
    </row>
    <row r="45" spans="1:5" ht="15">
      <c r="A45" s="255" t="s">
        <v>778</v>
      </c>
      <c r="B45" s="362">
        <f>CALIDAD!F23</f>
        <v>8</v>
      </c>
      <c r="C45" s="362"/>
      <c r="D45" s="369">
        <f>CALIDAD!D23</f>
        <v>8</v>
      </c>
      <c r="E45" s="369"/>
    </row>
    <row r="46" spans="1:5" ht="15">
      <c r="A46" s="255" t="s">
        <v>779</v>
      </c>
      <c r="B46" s="362">
        <f>CALIDAD!K23</f>
        <v>50</v>
      </c>
      <c r="C46" s="362"/>
      <c r="D46" s="369">
        <f>CALIDAD!I23</f>
        <v>50</v>
      </c>
      <c r="E46" s="369"/>
    </row>
    <row r="47" spans="1:5" ht="15">
      <c r="A47" s="256" t="s">
        <v>780</v>
      </c>
      <c r="B47" s="362">
        <f>CALIDAD!P23</f>
        <v>30</v>
      </c>
      <c r="C47" s="362"/>
      <c r="D47" s="369">
        <f>CALIDAD!N23</f>
        <v>30</v>
      </c>
      <c r="E47" s="369"/>
    </row>
    <row r="48" spans="1:5" ht="15">
      <c r="A48" s="256" t="s">
        <v>781</v>
      </c>
      <c r="B48" s="363">
        <f>SUM(B45:C47)</f>
        <v>88</v>
      </c>
      <c r="C48" s="363"/>
      <c r="D48" s="370">
        <f>SUM(D45:E47)</f>
        <v>88</v>
      </c>
      <c r="E48" s="370"/>
    </row>
    <row r="49" spans="1:5" ht="15">
      <c r="A49" s="257" t="s">
        <v>788</v>
      </c>
      <c r="B49" s="371">
        <f>D48/B48</f>
        <v>1</v>
      </c>
      <c r="C49" s="371"/>
      <c r="D49" s="371"/>
      <c r="E49" s="371"/>
    </row>
    <row r="50" spans="1:5" ht="15">
      <c r="A50" s="96"/>
      <c r="B50" s="96"/>
      <c r="C50" s="96"/>
      <c r="D50" s="96"/>
      <c r="E50" s="96"/>
    </row>
    <row r="51" spans="1:5" ht="15">
      <c r="A51" s="96"/>
      <c r="B51" s="96"/>
      <c r="C51" s="96"/>
      <c r="D51" s="96"/>
      <c r="E51" s="96"/>
    </row>
    <row r="52" spans="1:5" ht="15" customHeight="1">
      <c r="A52" s="368" t="s">
        <v>789</v>
      </c>
      <c r="B52" s="368"/>
      <c r="C52" s="368"/>
      <c r="D52" s="368"/>
      <c r="E52" s="368"/>
    </row>
    <row r="53" spans="1:5" ht="12.75" customHeight="1">
      <c r="A53" s="254" t="s">
        <v>775</v>
      </c>
      <c r="B53" s="366" t="s">
        <v>776</v>
      </c>
      <c r="C53" s="366"/>
      <c r="D53" s="367" t="s">
        <v>777</v>
      </c>
      <c r="E53" s="367"/>
    </row>
    <row r="54" spans="1:5" ht="15">
      <c r="A54" s="255" t="s">
        <v>778</v>
      </c>
      <c r="B54" s="362">
        <f>B13+B21+B29+B37+B45</f>
        <v>414</v>
      </c>
      <c r="C54" s="362"/>
      <c r="D54" s="362">
        <f>D13+D21+D29+D37+D45</f>
        <v>414</v>
      </c>
      <c r="E54" s="362"/>
    </row>
    <row r="55" spans="1:5" ht="15">
      <c r="A55" s="255" t="s">
        <v>779</v>
      </c>
      <c r="B55" s="362">
        <f>B14+B22+B30+B38+B46</f>
        <v>479</v>
      </c>
      <c r="C55" s="362"/>
      <c r="D55" s="362">
        <f>D14+D22+D30+D38+D46</f>
        <v>479</v>
      </c>
      <c r="E55" s="362"/>
    </row>
    <row r="56" spans="1:5" ht="15">
      <c r="A56" s="256" t="s">
        <v>780</v>
      </c>
      <c r="B56" s="362">
        <f>B15+B23+B31+B39+B47</f>
        <v>502</v>
      </c>
      <c r="C56" s="362"/>
      <c r="D56" s="362">
        <f>D15+D23+D31+D39+D47</f>
        <v>502</v>
      </c>
      <c r="E56" s="362"/>
    </row>
    <row r="57" spans="1:5" ht="15">
      <c r="A57" s="256" t="s">
        <v>781</v>
      </c>
      <c r="B57" s="363">
        <f>SUM(B54:C56)</f>
        <v>1395</v>
      </c>
      <c r="C57" s="363"/>
      <c r="D57" s="363">
        <f>SUM(D54:E56)</f>
        <v>1395</v>
      </c>
      <c r="E57" s="363"/>
    </row>
    <row r="58" spans="1:5" ht="21.75">
      <c r="A58" s="261" t="s">
        <v>790</v>
      </c>
      <c r="B58" s="364">
        <f>D57/B57</f>
        <v>1</v>
      </c>
      <c r="C58" s="364"/>
      <c r="D58" s="364"/>
      <c r="E58" s="364"/>
    </row>
    <row r="59" spans="1:5" ht="15">
      <c r="A59" s="365"/>
      <c r="B59" s="365"/>
      <c r="C59" s="365"/>
      <c r="D59" s="365"/>
      <c r="E59" s="365"/>
    </row>
    <row r="60" spans="1:5" ht="14.25" customHeight="1">
      <c r="A60" s="360" t="s">
        <v>791</v>
      </c>
      <c r="B60" s="360"/>
      <c r="C60" s="360"/>
      <c r="D60" s="360"/>
      <c r="E60" s="360"/>
    </row>
    <row r="61" spans="1:5">
      <c r="A61" s="361"/>
      <c r="B61" s="361"/>
      <c r="C61" s="361"/>
      <c r="D61" s="361"/>
      <c r="E61" s="361"/>
    </row>
    <row r="62" spans="1:5">
      <c r="A62" s="361"/>
      <c r="B62" s="361"/>
      <c r="C62" s="361"/>
      <c r="D62" s="361"/>
      <c r="E62" s="361"/>
    </row>
  </sheetData>
  <sheetProtection selectLockedCells="1" selectUnlockedCells="1"/>
  <mergeCells count="89">
    <mergeCell ref="A11:E11"/>
    <mergeCell ref="A6:E6"/>
    <mergeCell ref="A7:E7"/>
    <mergeCell ref="B9:E9"/>
    <mergeCell ref="B10:E10"/>
    <mergeCell ref="B8:E8"/>
    <mergeCell ref="A1:E1"/>
    <mergeCell ref="A2:E2"/>
    <mergeCell ref="A3:E3"/>
    <mergeCell ref="A4:E4"/>
    <mergeCell ref="A5:E5"/>
    <mergeCell ref="B16:C16"/>
    <mergeCell ref="D16:E16"/>
    <mergeCell ref="B17:E17"/>
    <mergeCell ref="A18:E18"/>
    <mergeCell ref="B12:C12"/>
    <mergeCell ref="D12:E12"/>
    <mergeCell ref="B13:C13"/>
    <mergeCell ref="D13:E13"/>
    <mergeCell ref="B14:C14"/>
    <mergeCell ref="D14:E14"/>
    <mergeCell ref="B15:C15"/>
    <mergeCell ref="D15:E15"/>
    <mergeCell ref="F18:I18"/>
    <mergeCell ref="A26:E26"/>
    <mergeCell ref="B20:C20"/>
    <mergeCell ref="D20:E20"/>
    <mergeCell ref="B21:C21"/>
    <mergeCell ref="D21:E21"/>
    <mergeCell ref="B22:C22"/>
    <mergeCell ref="D22:E22"/>
    <mergeCell ref="B23:C23"/>
    <mergeCell ref="D23:E23"/>
    <mergeCell ref="B24:C24"/>
    <mergeCell ref="D24:E24"/>
    <mergeCell ref="B25:E25"/>
    <mergeCell ref="A19:E19"/>
    <mergeCell ref="A34:E34"/>
    <mergeCell ref="A27:E27"/>
    <mergeCell ref="B28:C28"/>
    <mergeCell ref="D28:E28"/>
    <mergeCell ref="B29:C29"/>
    <mergeCell ref="D29:E29"/>
    <mergeCell ref="B30:C30"/>
    <mergeCell ref="D30:E30"/>
    <mergeCell ref="B31:C31"/>
    <mergeCell ref="D31:E31"/>
    <mergeCell ref="B32:C32"/>
    <mergeCell ref="D32:E32"/>
    <mergeCell ref="B33:E33"/>
    <mergeCell ref="A43:E43"/>
    <mergeCell ref="A35:E35"/>
    <mergeCell ref="B36:C36"/>
    <mergeCell ref="D36:E36"/>
    <mergeCell ref="B37:C37"/>
    <mergeCell ref="D37:E37"/>
    <mergeCell ref="B38:C38"/>
    <mergeCell ref="D38:E38"/>
    <mergeCell ref="B39:C39"/>
    <mergeCell ref="D39:E39"/>
    <mergeCell ref="B40:C40"/>
    <mergeCell ref="D40:E40"/>
    <mergeCell ref="B41:E41"/>
    <mergeCell ref="A52:E52"/>
    <mergeCell ref="B44:C44"/>
    <mergeCell ref="D44:E44"/>
    <mergeCell ref="B45:C45"/>
    <mergeCell ref="D45:E45"/>
    <mergeCell ref="B46:C46"/>
    <mergeCell ref="D46:E46"/>
    <mergeCell ref="B47:C47"/>
    <mergeCell ref="D47:E47"/>
    <mergeCell ref="B48:C48"/>
    <mergeCell ref="D48:E48"/>
    <mergeCell ref="B49:E49"/>
    <mergeCell ref="B53:C53"/>
    <mergeCell ref="D53:E53"/>
    <mergeCell ref="B54:C54"/>
    <mergeCell ref="D54:E54"/>
    <mergeCell ref="B55:C55"/>
    <mergeCell ref="D55:E55"/>
    <mergeCell ref="A60:E60"/>
    <mergeCell ref="A61:E62"/>
    <mergeCell ref="B56:C56"/>
    <mergeCell ref="D56:E56"/>
    <mergeCell ref="B57:C57"/>
    <mergeCell ref="D57:E57"/>
    <mergeCell ref="B58:E58"/>
    <mergeCell ref="A59:E59"/>
  </mergeCells>
  <printOptions horizontalCentered="1"/>
  <pageMargins left="0.39374999999999999" right="1.575" top="0.59027777777777779" bottom="0.59027777777777779" header="0.51180555555555551" footer="0.51180555555555551"/>
  <pageSetup paperSize="9" scale="56" firstPageNumber="0" fitToWidth="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30</vt:i4>
      </vt:variant>
    </vt:vector>
  </HeadingPairs>
  <TitlesOfParts>
    <vt:vector size="39" baseType="lpstr">
      <vt:lpstr>CARATULA</vt:lpstr>
      <vt:lpstr>GOBIERNO </vt:lpstr>
      <vt:lpstr>CONSULTA EXTERNA </vt:lpstr>
      <vt:lpstr>RAYOS X</vt:lpstr>
      <vt:lpstr>FARMACIA O GUARDA</vt:lpstr>
      <vt:lpstr>CARRO ROJO</vt:lpstr>
      <vt:lpstr>ESTOMATOLOGÍA</vt:lpstr>
      <vt:lpstr>CALIDAD</vt:lpstr>
      <vt:lpstr>RESULTADO</vt:lpstr>
      <vt:lpstr>CALIDAD!__xlnm.Print_Area</vt:lpstr>
      <vt:lpstr>'CARRO ROJO'!__xlnm.Print_Area</vt:lpstr>
      <vt:lpstr>'CONSULTA EXTERNA '!__xlnm.Print_Area</vt:lpstr>
      <vt:lpstr>ESTOMATOLOGÍA!__xlnm.Print_Area</vt:lpstr>
      <vt:lpstr>'FARMACIA O GUARDA'!__xlnm.Print_Area</vt:lpstr>
      <vt:lpstr>'GOBIERNO '!__xlnm.Print_Area</vt:lpstr>
      <vt:lpstr>'RAYOS X'!__xlnm.Print_Area</vt:lpstr>
      <vt:lpstr>RESULTADO!__xlnm.Print_Area</vt:lpstr>
      <vt:lpstr>CALIDAD!__xlnm.Print_Titles</vt:lpstr>
      <vt:lpstr>'CARRO ROJO'!__xlnm.Print_Titles</vt:lpstr>
      <vt:lpstr>'CONSULTA EXTERNA '!__xlnm.Print_Titles</vt:lpstr>
      <vt:lpstr>ESTOMATOLOGÍA!__xlnm.Print_Titles</vt:lpstr>
      <vt:lpstr>'FARMACIA O GUARDA'!__xlnm.Print_Titles</vt:lpstr>
      <vt:lpstr>'GOBIERNO '!__xlnm.Print_Titles</vt:lpstr>
      <vt:lpstr>'RAYOS X'!__xlnm.Print_Titles</vt:lpstr>
      <vt:lpstr>CALIDAD!Área_de_impresión</vt:lpstr>
      <vt:lpstr>'CARRO ROJO'!Área_de_impresión</vt:lpstr>
      <vt:lpstr>'CONSULTA EXTERNA '!Área_de_impresión</vt:lpstr>
      <vt:lpstr>ESTOMATOLOGÍA!Área_de_impresión</vt:lpstr>
      <vt:lpstr>'FARMACIA O GUARDA'!Área_de_impresión</vt:lpstr>
      <vt:lpstr>'GOBIERNO '!Área_de_impresión</vt:lpstr>
      <vt:lpstr>'RAYOS X'!Área_de_impresión</vt:lpstr>
      <vt:lpstr>RESULTADO!Área_de_impresión</vt:lpstr>
      <vt:lpstr>CALIDAD!Títulos_a_imprimir</vt:lpstr>
      <vt:lpstr>'CARRO ROJO'!Títulos_a_imprimir</vt:lpstr>
      <vt:lpstr>'CONSULTA EXTERNA '!Títulos_a_imprimir</vt:lpstr>
      <vt:lpstr>ESTOMATOLOGÍA!Títulos_a_imprimir</vt:lpstr>
      <vt:lpstr>'FARMACIA O GUARDA'!Títulos_a_imprimir</vt:lpstr>
      <vt:lpstr>'GOBIERNO '!Títulos_a_imprimir</vt:lpstr>
      <vt:lpstr>'RAYOS X'!Títulos_a_imprimir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Castillo Carrion</dc:creator>
  <cp:keywords/>
  <dc:description/>
  <cp:lastModifiedBy>123</cp:lastModifiedBy>
  <cp:revision>0</cp:revision>
  <cp:lastPrinted>2022-05-24T19:59:31Z</cp:lastPrinted>
  <dcterms:created xsi:type="dcterms:W3CDTF">2014-11-10T23:39:33Z</dcterms:created>
  <dcterms:modified xsi:type="dcterms:W3CDTF">2023-05-23T21:47:36Z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