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filterPrivacy="1" codeName="ThisWorkbook"/>
  <xr:revisionPtr revIDLastSave="0" documentId="8_{D896C7D7-8E01-1B41-894D-C22F7E15AAC4}" xr6:coauthVersionLast="47" xr6:coauthVersionMax="47" xr10:uidLastSave="{00000000-0000-0000-0000-000000000000}"/>
  <bookViews>
    <workbookView xWindow="0" yWindow="500" windowWidth="40960" windowHeight="21020" tabRatio="796" firstSheet="1" activeTab="10" xr2:uid="{00000000-000D-0000-FFFF-FFFF00000000}"/>
  </bookViews>
  <sheets>
    <sheet name="Diagrama de Ishikawa" sheetId="13" r:id="rId1"/>
    <sheet name="Agenda de proyecto (Gantt)" sheetId="11" r:id="rId2"/>
    <sheet name="Diagrama de Pareto" sheetId="14" r:id="rId3"/>
    <sheet name="Cálculos" sheetId="15" r:id="rId4"/>
    <sheet name="Evaluación de Riesgo" sheetId="16" r:id="rId5"/>
    <sheet name="Plantilla Hoja de chequeo" sheetId="17" r:id="rId6"/>
    <sheet name="Histograma" sheetId="18" r:id="rId7"/>
    <sheet name="Cálculos y datos" sheetId="19" r:id="rId8"/>
    <sheet name="Diagrama de dispersión" sheetId="20" r:id="rId9"/>
    <sheet name="ESTRATIFICACIÓN" sheetId="21" r:id="rId10"/>
    <sheet name="Gráfica de control X-R" sheetId="22" r:id="rId11"/>
  </sheets>
  <externalReferences>
    <externalReference r:id="rId12"/>
  </externalReferences>
  <definedNames>
    <definedName name="_xlnm.Print_Area" localSheetId="8">'Diagrama de dispersión'!$A$7:$I$44</definedName>
    <definedName name="_xlnm.Print_Area" localSheetId="0">'Diagrama de Ishikawa'!$A$1:$O$40</definedName>
    <definedName name="_xlnm.Print_Area" localSheetId="2">'Diagrama de Pareto'!$B$6:$E$49</definedName>
    <definedName name="_xlnm.Print_Area" localSheetId="6">Histograma!$A$6:$S$65</definedName>
    <definedName name="Datos_Hisotgrama">OFFSET([1]Cálculos!$F$3,0,0,COUNT([1]Cálculos!$F:$F))</definedName>
    <definedName name="Datos_recolectados" localSheetId="8">OFFSET([1]Cálculos!$F$3,0,0,COUNT([1]Cálculos!$F:$F))</definedName>
    <definedName name="Datos_recolectados" localSheetId="4">OFFSET([1]Cálculos!$F$3,0,0,COUNT([1]Cálculos!$F:$F))</definedName>
    <definedName name="Datos_recolectados" localSheetId="5">OFFSET([1]Cálculos!$F$3,0,0,COUNT([1]Cálculos!$F:$F))</definedName>
    <definedName name="Datos_recolectados">OFFSET(Cálculos!$F$3,0,0,COUNT(Cálculos!$F:$F))</definedName>
    <definedName name="Frecuencia" localSheetId="8">OFFSET('[1]Cálculos y datos'!$I$4,0,0,COUNT('[1]Cálculos y datos'!$I$4:$I$23))</definedName>
    <definedName name="Frecuencia">OFFSET('Cálculos y datos'!$I$4,0,0,COUNT('Cálculos y datos'!$I$4:$I$23))</definedName>
    <definedName name="hoy" localSheetId="1">TODAY()</definedName>
    <definedName name="ID_en_gráfico" localSheetId="8">OFFSET([1]Cálculos!#REF!,0,0,COUNT([1]Cálculos!$F:$F))</definedName>
    <definedName name="ID_en_gráfico" localSheetId="4">OFFSET([1]Cálculos!#REF!,0,0,COUNT([1]Cálculos!$F:$F))</definedName>
    <definedName name="ID_en_gráfico" localSheetId="5">OFFSET([1]Cálculos!#REF!,0,0,COUNT([1]Cálculos!$F:$F))</definedName>
    <definedName name="ID_en_gráfico">OFFSET(Cálculos!#REF!,0,0,COUNT(Cálculos!$F:$F))</definedName>
    <definedName name="Inicio_del_proyecto">'Agenda de proyecto (Gantt)'!$C$7</definedName>
    <definedName name="Marcaclase" localSheetId="8">OFFSET('[1]Cálculos y datos'!$L$4,0,0,COUNT('[1]Cálculos y datos'!$L$4:$L$23))</definedName>
    <definedName name="Marcaclase">OFFSET('Cálculos y datos'!$L$4,0,0,COUNT('Cálculos y datos'!$L$4:$L$23))</definedName>
    <definedName name="Porcentaje" localSheetId="8">OFFSET([1]Cálculos!$I$3,0,0,COUNT([1]Cálculos!$F:$F))</definedName>
    <definedName name="Porcentaje" localSheetId="4">OFFSET([1]Cálculos!$I$3,0,0,COUNT([1]Cálculos!$F:$F))</definedName>
    <definedName name="Porcentaje" localSheetId="5">OFFSET([1]Cálculos!$I$3,0,0,COUNT([1]Cálculos!$F:$F))</definedName>
    <definedName name="Porcentaje">OFFSET(Cálculos!$I$3,0,0,COUNT(Cálculos!$F:$F))</definedName>
    <definedName name="Semana_para_mostrar">'Agenda de proyecto (Gantt)'!$C$8</definedName>
    <definedName name="task_end" localSheetId="1">'Agenda de proyecto (Gantt)'!$F1</definedName>
    <definedName name="task_progress" localSheetId="1">'Agenda de proyecto (Gantt)'!$D1</definedName>
    <definedName name="task_start" localSheetId="1">'Agenda de proyecto (Gantt)'!$E1</definedName>
    <definedName name="_xlnm.Print_Titles" localSheetId="1">'Agenda de proyecto (Gantt)'!$7:$10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10" i="22" l="1"/>
  <c r="V59" i="22" s="1"/>
  <c r="J34" i="22"/>
  <c r="I34" i="22"/>
  <c r="H34" i="22" s="1"/>
  <c r="A83" i="22" s="1"/>
  <c r="G34" i="22"/>
  <c r="V83" i="22" s="1"/>
  <c r="J33" i="22"/>
  <c r="I33" i="22"/>
  <c r="H33" i="22" s="1"/>
  <c r="A82" i="22" s="1"/>
  <c r="G33" i="22"/>
  <c r="V82" i="22" s="1"/>
  <c r="J32" i="22"/>
  <c r="I32" i="22"/>
  <c r="H32" i="22" s="1"/>
  <c r="A81" i="22" s="1"/>
  <c r="G32" i="22"/>
  <c r="V81" i="22" s="1"/>
  <c r="J31" i="22"/>
  <c r="H31" i="22" s="1"/>
  <c r="A80" i="22" s="1"/>
  <c r="I31" i="22"/>
  <c r="G31" i="22"/>
  <c r="V80" i="22" s="1"/>
  <c r="J30" i="22"/>
  <c r="I30" i="22"/>
  <c r="H30" i="22" s="1"/>
  <c r="A79" i="22" s="1"/>
  <c r="G30" i="22"/>
  <c r="V79" i="22" s="1"/>
  <c r="J29" i="22"/>
  <c r="I29" i="22"/>
  <c r="H29" i="22" s="1"/>
  <c r="A78" i="22" s="1"/>
  <c r="G29" i="22"/>
  <c r="V78" i="22" s="1"/>
  <c r="J28" i="22"/>
  <c r="I28" i="22"/>
  <c r="H28" i="22" s="1"/>
  <c r="A77" i="22" s="1"/>
  <c r="G28" i="22"/>
  <c r="V77" i="22" s="1"/>
  <c r="J27" i="22"/>
  <c r="I27" i="22"/>
  <c r="H27" i="22" s="1"/>
  <c r="A76" i="22" s="1"/>
  <c r="G27" i="22"/>
  <c r="V76" i="22" s="1"/>
  <c r="J26" i="22"/>
  <c r="I26" i="22"/>
  <c r="G26" i="22"/>
  <c r="V75" i="22" s="1"/>
  <c r="J25" i="22"/>
  <c r="I25" i="22"/>
  <c r="H25" i="22" s="1"/>
  <c r="A74" i="22" s="1"/>
  <c r="G25" i="22"/>
  <c r="V74" i="22" s="1"/>
  <c r="J24" i="22"/>
  <c r="I24" i="22"/>
  <c r="H24" i="22" s="1"/>
  <c r="A73" i="22" s="1"/>
  <c r="G24" i="22"/>
  <c r="V73" i="22" s="1"/>
  <c r="J23" i="22"/>
  <c r="H23" i="22" s="1"/>
  <c r="A72" i="22" s="1"/>
  <c r="I23" i="22"/>
  <c r="G23" i="22"/>
  <c r="V72" i="22" s="1"/>
  <c r="J22" i="22"/>
  <c r="I22" i="22"/>
  <c r="G22" i="22"/>
  <c r="V71" i="22" s="1"/>
  <c r="J21" i="22"/>
  <c r="I21" i="22"/>
  <c r="H21" i="22" s="1"/>
  <c r="A70" i="22" s="1"/>
  <c r="G21" i="22"/>
  <c r="V70" i="22" s="1"/>
  <c r="J20" i="22"/>
  <c r="I20" i="22"/>
  <c r="H20" i="22" s="1"/>
  <c r="A69" i="22" s="1"/>
  <c r="G20" i="22"/>
  <c r="V69" i="22" s="1"/>
  <c r="J19" i="22"/>
  <c r="I19" i="22"/>
  <c r="H19" i="22"/>
  <c r="A68" i="22" s="1"/>
  <c r="G19" i="22"/>
  <c r="V68" i="22" s="1"/>
  <c r="J18" i="22"/>
  <c r="I18" i="22"/>
  <c r="G18" i="22"/>
  <c r="V67" i="22" s="1"/>
  <c r="J17" i="22"/>
  <c r="I17" i="22"/>
  <c r="H17" i="22" s="1"/>
  <c r="A66" i="22" s="1"/>
  <c r="G17" i="22"/>
  <c r="V66" i="22" s="1"/>
  <c r="J16" i="22"/>
  <c r="I16" i="22"/>
  <c r="H16" i="22" s="1"/>
  <c r="A65" i="22" s="1"/>
  <c r="G16" i="22"/>
  <c r="V65" i="22" s="1"/>
  <c r="J15" i="22"/>
  <c r="I15" i="22"/>
  <c r="H15" i="22"/>
  <c r="A64" i="22" s="1"/>
  <c r="G15" i="22"/>
  <c r="V64" i="22" s="1"/>
  <c r="J14" i="22"/>
  <c r="I14" i="22"/>
  <c r="H14" i="22" s="1"/>
  <c r="A63" i="22" s="1"/>
  <c r="G14" i="22"/>
  <c r="V63" i="22" s="1"/>
  <c r="J13" i="22"/>
  <c r="I13" i="22"/>
  <c r="H13" i="22" s="1"/>
  <c r="A62" i="22" s="1"/>
  <c r="G13" i="22"/>
  <c r="V62" i="22" s="1"/>
  <c r="J12" i="22"/>
  <c r="I12" i="22"/>
  <c r="H12" i="22" s="1"/>
  <c r="A61" i="22" s="1"/>
  <c r="G12" i="22"/>
  <c r="V61" i="22" s="1"/>
  <c r="J11" i="22"/>
  <c r="I11" i="22"/>
  <c r="H11" i="22"/>
  <c r="A60" i="22" s="1"/>
  <c r="G11" i="22"/>
  <c r="V60" i="22" s="1"/>
  <c r="J10" i="22"/>
  <c r="I10" i="22"/>
  <c r="G16" i="21"/>
  <c r="G17" i="21"/>
  <c r="G15" i="21"/>
  <c r="D18" i="21"/>
  <c r="E18" i="21"/>
  <c r="F18" i="21"/>
  <c r="C18" i="21"/>
  <c r="C8" i="20"/>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5" i="19"/>
  <c r="B154"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B130" i="19"/>
  <c r="B129" i="19"/>
  <c r="B128" i="19"/>
  <c r="B127" i="19"/>
  <c r="B126" i="19"/>
  <c r="B125" i="19"/>
  <c r="B124" i="19"/>
  <c r="B123" i="19"/>
  <c r="B122" i="19"/>
  <c r="B121" i="19"/>
  <c r="B120" i="19"/>
  <c r="B119" i="19"/>
  <c r="B118" i="19"/>
  <c r="B117" i="19"/>
  <c r="B116" i="19"/>
  <c r="B115" i="19"/>
  <c r="B114" i="19"/>
  <c r="B113" i="19"/>
  <c r="B112" i="19"/>
  <c r="B111" i="19"/>
  <c r="B110" i="19"/>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B3" i="19"/>
  <c r="N12" i="14"/>
  <c r="B3" i="15" s="1"/>
  <c r="P12" i="14"/>
  <c r="N13" i="14"/>
  <c r="B4" i="15" s="1"/>
  <c r="P13" i="14"/>
  <c r="C4" i="15" s="1"/>
  <c r="N14" i="14"/>
  <c r="B5" i="15" s="1"/>
  <c r="P14" i="14"/>
  <c r="C5" i="15" s="1"/>
  <c r="N15" i="14"/>
  <c r="B6" i="15" s="1"/>
  <c r="P15" i="14"/>
  <c r="C6" i="15" s="1"/>
  <c r="N16" i="14"/>
  <c r="B7" i="15" s="1"/>
  <c r="P16" i="14"/>
  <c r="C7" i="15" s="1"/>
  <c r="N17" i="14"/>
  <c r="B8" i="15" s="1"/>
  <c r="P17" i="14"/>
  <c r="C8" i="15" s="1"/>
  <c r="N18" i="14"/>
  <c r="B9" i="15" s="1"/>
  <c r="P18" i="14"/>
  <c r="C9" i="15" s="1"/>
  <c r="N19" i="14"/>
  <c r="B10" i="15" s="1"/>
  <c r="P19" i="14"/>
  <c r="C10" i="15" s="1"/>
  <c r="N20" i="14"/>
  <c r="P20" i="14"/>
  <c r="C11" i="15" s="1"/>
  <c r="N21" i="14"/>
  <c r="B12" i="15" s="1"/>
  <c r="P21" i="14"/>
  <c r="N22" i="14"/>
  <c r="B13" i="15" s="1"/>
  <c r="P22" i="14"/>
  <c r="C13" i="15" s="1"/>
  <c r="N23" i="14"/>
  <c r="B14" i="15" s="1"/>
  <c r="P23" i="14"/>
  <c r="C14" i="15" s="1"/>
  <c r="N24" i="14"/>
  <c r="B15" i="15" s="1"/>
  <c r="P24" i="14"/>
  <c r="C15" i="15" s="1"/>
  <c r="N25" i="14"/>
  <c r="P25" i="14"/>
  <c r="N26" i="14"/>
  <c r="P26" i="14"/>
  <c r="C17" i="15" s="1"/>
  <c r="N27" i="14"/>
  <c r="B18" i="15" s="1"/>
  <c r="P27" i="14"/>
  <c r="C18" i="15" s="1"/>
  <c r="N28" i="14"/>
  <c r="B19" i="15" s="1"/>
  <c r="P28" i="14"/>
  <c r="C19" i="15" s="1"/>
  <c r="N29" i="14"/>
  <c r="B20" i="15" s="1"/>
  <c r="P29" i="14"/>
  <c r="N30" i="14"/>
  <c r="B21" i="15" s="1"/>
  <c r="P30" i="14"/>
  <c r="C21" i="15" s="1"/>
  <c r="N31" i="14"/>
  <c r="B22" i="15" s="1"/>
  <c r="P31" i="14"/>
  <c r="C22" i="15" s="1"/>
  <c r="N32" i="14"/>
  <c r="B23" i="15" s="1"/>
  <c r="P32" i="14"/>
  <c r="C23" i="15" s="1"/>
  <c r="N33" i="14"/>
  <c r="B24" i="15" s="1"/>
  <c r="P33" i="14"/>
  <c r="C24" i="15" s="1"/>
  <c r="N34" i="14"/>
  <c r="B25" i="15" s="1"/>
  <c r="P34" i="14"/>
  <c r="C25" i="15" s="1"/>
  <c r="N35" i="14"/>
  <c r="B26" i="15" s="1"/>
  <c r="P35" i="14"/>
  <c r="C26" i="15" s="1"/>
  <c r="N36" i="14"/>
  <c r="B27" i="15" s="1"/>
  <c r="P36" i="14"/>
  <c r="C27" i="15" s="1"/>
  <c r="C3" i="15"/>
  <c r="F17" i="16"/>
  <c r="F16" i="16"/>
  <c r="F15" i="16"/>
  <c r="F14" i="16"/>
  <c r="F13" i="16"/>
  <c r="F12" i="16"/>
  <c r="F11" i="16"/>
  <c r="C20" i="15"/>
  <c r="B17" i="15"/>
  <c r="C16" i="15"/>
  <c r="B16" i="15"/>
  <c r="C12" i="15"/>
  <c r="B11" i="15"/>
  <c r="H18" i="22" l="1"/>
  <c r="A67" i="22" s="1"/>
  <c r="H22" i="22"/>
  <c r="A71" i="22" s="1"/>
  <c r="H26" i="22"/>
  <c r="A75" i="22" s="1"/>
  <c r="H10" i="22"/>
  <c r="A59" i="22" s="1"/>
  <c r="G36" i="22"/>
  <c r="G18" i="21"/>
  <c r="E4" i="19"/>
  <c r="E3" i="19"/>
  <c r="G4" i="19" s="1"/>
  <c r="E5" i="19"/>
  <c r="E6" i="19"/>
  <c r="A12" i="15"/>
  <c r="A20" i="15"/>
  <c r="A24" i="15"/>
  <c r="A16" i="15"/>
  <c r="A8" i="15"/>
  <c r="A4" i="15"/>
  <c r="A6" i="15"/>
  <c r="A10" i="15"/>
  <c r="A14" i="15"/>
  <c r="A18" i="15"/>
  <c r="A22" i="15"/>
  <c r="A26" i="15"/>
  <c r="A3" i="15"/>
  <c r="A5" i="15"/>
  <c r="A7" i="15"/>
  <c r="A9" i="15"/>
  <c r="A11" i="15"/>
  <c r="A13" i="15"/>
  <c r="A15" i="15"/>
  <c r="A17" i="15"/>
  <c r="A19" i="15"/>
  <c r="A21" i="15"/>
  <c r="A23" i="15"/>
  <c r="A25" i="15"/>
  <c r="A27" i="15"/>
  <c r="I36" i="22" l="1"/>
  <c r="C75" i="22" s="1"/>
  <c r="X62" i="22"/>
  <c r="X70" i="22"/>
  <c r="X78" i="22"/>
  <c r="X63" i="22"/>
  <c r="X71" i="22"/>
  <c r="X79" i="22"/>
  <c r="X69" i="22"/>
  <c r="X64" i="22"/>
  <c r="X72" i="22"/>
  <c r="X80" i="22"/>
  <c r="X83" i="22"/>
  <c r="X65" i="22"/>
  <c r="X73" i="22"/>
  <c r="X81" i="22"/>
  <c r="X75" i="22"/>
  <c r="X77" i="22"/>
  <c r="X66" i="22"/>
  <c r="X74" i="22"/>
  <c r="X82" i="22"/>
  <c r="X67" i="22"/>
  <c r="X60" i="22"/>
  <c r="X68" i="22"/>
  <c r="X76" i="22"/>
  <c r="X59" i="22"/>
  <c r="X61" i="22"/>
  <c r="E7" i="19"/>
  <c r="E8" i="19" s="1"/>
  <c r="H4" i="19" s="1"/>
  <c r="F5" i="15"/>
  <c r="F23" i="15"/>
  <c r="E25" i="15"/>
  <c r="E7" i="15"/>
  <c r="F13" i="15"/>
  <c r="F7" i="15"/>
  <c r="E9" i="15"/>
  <c r="E27" i="15"/>
  <c r="F15" i="15"/>
  <c r="F8" i="15"/>
  <c r="F21" i="15"/>
  <c r="E23" i="15"/>
  <c r="F17" i="15"/>
  <c r="E17" i="15"/>
  <c r="F26" i="15"/>
  <c r="E4" i="15"/>
  <c r="E12" i="15"/>
  <c r="F27" i="15"/>
  <c r="F11" i="15"/>
  <c r="E21" i="15"/>
  <c r="E5" i="15"/>
  <c r="E6" i="15"/>
  <c r="F4" i="15"/>
  <c r="F12" i="15"/>
  <c r="F14" i="15"/>
  <c r="F25" i="15"/>
  <c r="F9" i="15"/>
  <c r="E19" i="15"/>
  <c r="E3" i="15"/>
  <c r="F6" i="15"/>
  <c r="E18" i="15"/>
  <c r="F18" i="15"/>
  <c r="E10" i="15"/>
  <c r="E20" i="15"/>
  <c r="E15" i="15"/>
  <c r="F19" i="15"/>
  <c r="F3" i="15"/>
  <c r="E13" i="15"/>
  <c r="E22" i="15"/>
  <c r="F10" i="15"/>
  <c r="E16" i="15"/>
  <c r="E24" i="15"/>
  <c r="F20" i="15"/>
  <c r="E11" i="15"/>
  <c r="F22" i="15"/>
  <c r="E8" i="15"/>
  <c r="F16" i="15"/>
  <c r="F24" i="15"/>
  <c r="E26" i="15"/>
  <c r="E14" i="15"/>
  <c r="C67" i="22" l="1"/>
  <c r="C70" i="22"/>
  <c r="C81" i="22"/>
  <c r="C82" i="22"/>
  <c r="C73" i="22"/>
  <c r="C79" i="22"/>
  <c r="C71" i="22"/>
  <c r="C74" i="22"/>
  <c r="I43" i="22"/>
  <c r="Y70" i="22" s="1"/>
  <c r="F45" i="22"/>
  <c r="B59" i="22" s="1"/>
  <c r="C60" i="22"/>
  <c r="C65" i="22"/>
  <c r="C77" i="22"/>
  <c r="C63" i="22"/>
  <c r="C66" i="22"/>
  <c r="C68" i="22"/>
  <c r="C62" i="22"/>
  <c r="C80" i="22"/>
  <c r="C69" i="22"/>
  <c r="F43" i="22"/>
  <c r="D65" i="22" s="1"/>
  <c r="I45" i="22"/>
  <c r="W64" i="22" s="1"/>
  <c r="C78" i="22"/>
  <c r="C76" i="22"/>
  <c r="C72" i="22"/>
  <c r="C61" i="22"/>
  <c r="C83" i="22"/>
  <c r="C64" i="22"/>
  <c r="C59" i="22"/>
  <c r="Y68" i="22"/>
  <c r="Y67" i="22"/>
  <c r="W72" i="22"/>
  <c r="W65" i="22"/>
  <c r="W73" i="22"/>
  <c r="W81" i="22"/>
  <c r="G5" i="19"/>
  <c r="L4" i="19"/>
  <c r="I4" i="19"/>
  <c r="H15" i="15"/>
  <c r="H23" i="15"/>
  <c r="H7" i="15"/>
  <c r="H26" i="15"/>
  <c r="H22" i="15"/>
  <c r="H13" i="15"/>
  <c r="H18" i="15"/>
  <c r="H9" i="15"/>
  <c r="H3" i="15"/>
  <c r="I3" i="15" s="1"/>
  <c r="H21" i="15"/>
  <c r="G3" i="15"/>
  <c r="G4" i="15" s="1"/>
  <c r="G5" i="15" s="1"/>
  <c r="G6" i="15" s="1"/>
  <c r="G7" i="15" s="1"/>
  <c r="G8" i="15" s="1"/>
  <c r="G9" i="15" s="1"/>
  <c r="G10" i="15" s="1"/>
  <c r="G11" i="15" s="1"/>
  <c r="G12" i="15" s="1"/>
  <c r="G13" i="15" s="1"/>
  <c r="G14" i="15" s="1"/>
  <c r="G15" i="15" s="1"/>
  <c r="G16" i="15" s="1"/>
  <c r="G17" i="15" s="1"/>
  <c r="G18" i="15" s="1"/>
  <c r="G19" i="15" s="1"/>
  <c r="G20" i="15" s="1"/>
  <c r="G21" i="15" s="1"/>
  <c r="G22" i="15" s="1"/>
  <c r="G23" i="15" s="1"/>
  <c r="G24" i="15" s="1"/>
  <c r="G25" i="15" s="1"/>
  <c r="G26" i="15" s="1"/>
  <c r="G27" i="15" s="1"/>
  <c r="H25" i="15"/>
  <c r="H11" i="15"/>
  <c r="H17" i="15"/>
  <c r="H16" i="15"/>
  <c r="H20" i="15"/>
  <c r="H19" i="15"/>
  <c r="H14" i="15"/>
  <c r="H27" i="15"/>
  <c r="H8" i="15"/>
  <c r="H6" i="15"/>
  <c r="H12" i="15"/>
  <c r="H10" i="15"/>
  <c r="H24" i="15"/>
  <c r="H4" i="15"/>
  <c r="H5" i="15"/>
  <c r="Y64" i="22" l="1"/>
  <c r="Y72" i="22"/>
  <c r="Y79" i="22"/>
  <c r="W78" i="22"/>
  <c r="W79" i="22"/>
  <c r="Y62" i="22"/>
  <c r="W71" i="22"/>
  <c r="Y76" i="22"/>
  <c r="W61" i="22"/>
  <c r="D72" i="22"/>
  <c r="Y66" i="22"/>
  <c r="W83" i="22"/>
  <c r="D79" i="22"/>
  <c r="W75" i="22"/>
  <c r="D76" i="22"/>
  <c r="W67" i="22"/>
  <c r="D62" i="22"/>
  <c r="W74" i="22"/>
  <c r="Y75" i="22"/>
  <c r="D63" i="22"/>
  <c r="B74" i="22"/>
  <c r="D70" i="22"/>
  <c r="B70" i="22"/>
  <c r="D59" i="22"/>
  <c r="B76" i="22"/>
  <c r="D78" i="22"/>
  <c r="D64" i="22"/>
  <c r="D82" i="22"/>
  <c r="D71" i="22"/>
  <c r="D68" i="22"/>
  <c r="D74" i="22"/>
  <c r="D60" i="22"/>
  <c r="D77" i="22"/>
  <c r="D83" i="22"/>
  <c r="D81" i="22"/>
  <c r="D69" i="22"/>
  <c r="D75" i="22"/>
  <c r="D73" i="22"/>
  <c r="D66" i="22"/>
  <c r="D80" i="22"/>
  <c r="D61" i="22"/>
  <c r="D67" i="22"/>
  <c r="B73" i="22"/>
  <c r="W62" i="22"/>
  <c r="W76" i="22"/>
  <c r="W63" i="22"/>
  <c r="Y81" i="22"/>
  <c r="Y77" i="22"/>
  <c r="B69" i="22"/>
  <c r="W77" i="22"/>
  <c r="W60" i="22"/>
  <c r="W68" i="22"/>
  <c r="Y73" i="22"/>
  <c r="Y63" i="22"/>
  <c r="Y69" i="22"/>
  <c r="B79" i="22"/>
  <c r="B61" i="22"/>
  <c r="B83" i="22"/>
  <c r="B81" i="22"/>
  <c r="B62" i="22"/>
  <c r="B68" i="22"/>
  <c r="B77" i="22"/>
  <c r="B60" i="22"/>
  <c r="W59" i="22"/>
  <c r="Y71" i="22"/>
  <c r="B65" i="22"/>
  <c r="B64" i="22"/>
  <c r="W69" i="22"/>
  <c r="W82" i="22"/>
  <c r="W80" i="22"/>
  <c r="Y59" i="22"/>
  <c r="Y65" i="22"/>
  <c r="Y74" i="22"/>
  <c r="Y61" i="22"/>
  <c r="B71" i="22"/>
  <c r="B80" i="22"/>
  <c r="B75" i="22"/>
  <c r="Y60" i="22"/>
  <c r="Y82" i="22"/>
  <c r="Y78" i="22"/>
  <c r="B66" i="22"/>
  <c r="B63" i="22"/>
  <c r="B72" i="22"/>
  <c r="B67" i="22"/>
  <c r="W70" i="22"/>
  <c r="W66" i="22"/>
  <c r="Y83" i="22"/>
  <c r="Y80" i="22"/>
  <c r="B82" i="22"/>
  <c r="B78" i="22"/>
  <c r="J4" i="19"/>
  <c r="H5" i="19"/>
  <c r="G6" i="19" s="1"/>
  <c r="I4" i="15"/>
  <c r="I5" i="15" s="1"/>
  <c r="I6" i="15" s="1"/>
  <c r="I7" i="15" s="1"/>
  <c r="I8" i="15" s="1"/>
  <c r="I9" i="15" s="1"/>
  <c r="I10" i="15" s="1"/>
  <c r="I11" i="15" s="1"/>
  <c r="I12" i="15" s="1"/>
  <c r="I13" i="15" s="1"/>
  <c r="I14" i="15" s="1"/>
  <c r="I15" i="15" s="1"/>
  <c r="I16" i="15" s="1"/>
  <c r="I17" i="15" s="1"/>
  <c r="I18" i="15" s="1"/>
  <c r="I19" i="15" s="1"/>
  <c r="I20" i="15" s="1"/>
  <c r="I21" i="15" s="1"/>
  <c r="I22" i="15" s="1"/>
  <c r="I23" i="15" s="1"/>
  <c r="I24" i="15" s="1"/>
  <c r="I25" i="15" s="1"/>
  <c r="I26" i="15" s="1"/>
  <c r="I27" i="15" s="1"/>
  <c r="I5" i="19" l="1"/>
  <c r="J5" i="19" s="1"/>
  <c r="H6" i="19"/>
  <c r="G7" i="19" s="1"/>
  <c r="I6" i="19" l="1"/>
  <c r="J6" i="19" s="1"/>
  <c r="K6" i="19" s="1"/>
  <c r="L6" i="19" s="1"/>
  <c r="H7" i="19"/>
  <c r="G8" i="19" s="1"/>
  <c r="K5" i="19"/>
  <c r="L5" i="19" s="1"/>
  <c r="I7" i="19" l="1"/>
  <c r="H8" i="19"/>
  <c r="G9" i="19" s="1"/>
  <c r="I8" i="19" l="1"/>
  <c r="J8" i="19" s="1"/>
  <c r="H9" i="19"/>
  <c r="G10" i="19" s="1"/>
  <c r="J7" i="19"/>
  <c r="I9" i="19" l="1"/>
  <c r="J9" i="19" s="1"/>
  <c r="K9" i="19" s="1"/>
  <c r="L9" i="19" s="1"/>
  <c r="K8" i="19"/>
  <c r="L8" i="19" s="1"/>
  <c r="K7" i="19"/>
  <c r="L7" i="19" s="1"/>
  <c r="H10" i="19"/>
  <c r="G11" i="19" s="1"/>
  <c r="I10" i="19" l="1"/>
  <c r="J10" i="19" s="1"/>
  <c r="K10" i="19" s="1"/>
  <c r="L10" i="19" s="1"/>
  <c r="H11" i="19"/>
  <c r="G12" i="19" s="1"/>
  <c r="I11" i="19" l="1"/>
  <c r="J11" i="19" s="1"/>
  <c r="H12" i="19"/>
  <c r="G13" i="19" s="1"/>
  <c r="H13" i="19" l="1"/>
  <c r="G14" i="19" s="1"/>
  <c r="K11" i="19"/>
  <c r="L11" i="19" s="1"/>
  <c r="I12" i="19"/>
  <c r="J12" i="19" s="1"/>
  <c r="I13" i="19" l="1"/>
  <c r="J13" i="19" s="1"/>
  <c r="K13" i="19" s="1"/>
  <c r="L13" i="19" s="1"/>
  <c r="K12" i="19"/>
  <c r="L12" i="19" s="1"/>
  <c r="H14" i="19"/>
  <c r="G15" i="19" s="1"/>
  <c r="H15" i="19" l="1"/>
  <c r="G16" i="19" s="1"/>
  <c r="I14" i="19"/>
  <c r="J14" i="19" s="1"/>
  <c r="K14" i="19" s="1"/>
  <c r="L14" i="19" s="1"/>
  <c r="I15" i="19" l="1"/>
  <c r="J15" i="19" s="1"/>
  <c r="H16" i="19"/>
  <c r="G17" i="19" s="1"/>
  <c r="I16" i="19" l="1"/>
  <c r="J16" i="19" s="1"/>
  <c r="H17" i="19"/>
  <c r="G18" i="19" s="1"/>
  <c r="K15" i="19"/>
  <c r="L15" i="19" s="1"/>
  <c r="H18" i="19" l="1"/>
  <c r="G19" i="19" s="1"/>
  <c r="I17" i="19"/>
  <c r="J17" i="19" s="1"/>
  <c r="K16" i="19"/>
  <c r="L16" i="19" s="1"/>
  <c r="I18" i="19" l="1"/>
  <c r="J18" i="19" s="1"/>
  <c r="K18" i="19" s="1"/>
  <c r="L18" i="19" s="1"/>
  <c r="K17" i="19"/>
  <c r="L17" i="19" s="1"/>
  <c r="H19" i="19"/>
  <c r="G20" i="19" s="1"/>
  <c r="H20" i="19" l="1"/>
  <c r="G21" i="19" s="1"/>
  <c r="I19" i="19"/>
  <c r="J19" i="19" s="1"/>
  <c r="K19" i="19" l="1"/>
  <c r="L19" i="19" s="1"/>
  <c r="H21" i="19"/>
  <c r="G22" i="19" s="1"/>
  <c r="I20" i="19"/>
  <c r="J20" i="19" s="1"/>
  <c r="I21" i="19" l="1"/>
  <c r="J21" i="19" s="1"/>
  <c r="K21" i="19" s="1"/>
  <c r="L21" i="19" s="1"/>
  <c r="H22" i="19"/>
  <c r="G23" i="19" s="1"/>
  <c r="K20" i="19"/>
  <c r="L20" i="19" s="1"/>
  <c r="H23" i="19" l="1"/>
  <c r="I23" i="19" s="1"/>
  <c r="I22" i="19"/>
  <c r="J22" i="19" s="1"/>
  <c r="K22" i="19" s="1"/>
  <c r="L22" i="19" s="1"/>
  <c r="J23" i="19" l="1"/>
  <c r="K23" i="19" s="1"/>
  <c r="L23" i="19" s="1"/>
  <c r="H11" i="11" l="1"/>
  <c r="E13" i="11" l="1"/>
  <c r="F13" i="11" s="1"/>
  <c r="E14" i="11" s="1"/>
  <c r="F14" i="11" s="1"/>
  <c r="E15" i="11" s="1"/>
  <c r="F15" i="11" s="1"/>
  <c r="E16" i="11" s="1"/>
  <c r="F16" i="11" s="1"/>
  <c r="E17" i="11" s="1"/>
  <c r="F17" i="11" s="1"/>
  <c r="E19" i="11" s="1"/>
  <c r="F19" i="11" s="1"/>
  <c r="I8" i="11" l="1"/>
  <c r="H37" i="11"/>
  <c r="H36" i="11"/>
  <c r="H30" i="11"/>
  <c r="H24" i="11"/>
  <c r="H18" i="11"/>
  <c r="H12" i="11"/>
  <c r="E20" i="11" l="1"/>
  <c r="I10" i="11"/>
  <c r="F20" i="11" l="1"/>
  <c r="J8" i="11"/>
  <c r="K8" i="11" s="1"/>
  <c r="L8" i="11" s="1"/>
  <c r="M8" i="11" s="1"/>
  <c r="N8" i="11" s="1"/>
  <c r="O8" i="11" s="1"/>
  <c r="P8" i="11" s="1"/>
  <c r="I7" i="11"/>
  <c r="H20" i="11" l="1"/>
  <c r="E21" i="11"/>
  <c r="E22" i="11" s="1"/>
  <c r="E23" i="11" s="1"/>
  <c r="P7" i="11"/>
  <c r="Q8" i="11"/>
  <c r="R8" i="11" s="1"/>
  <c r="S8" i="11" s="1"/>
  <c r="T8" i="11" s="1"/>
  <c r="U8" i="11" s="1"/>
  <c r="V8" i="11" s="1"/>
  <c r="W8" i="11" s="1"/>
  <c r="J10" i="11"/>
  <c r="F23" i="11" l="1"/>
  <c r="F22" i="11"/>
  <c r="H22" i="11" s="1"/>
  <c r="F21" i="11"/>
  <c r="H21" i="11" s="1"/>
  <c r="W7" i="11"/>
  <c r="X8" i="11"/>
  <c r="Y8" i="11" s="1"/>
  <c r="Z8" i="11" s="1"/>
  <c r="AA8" i="11" s="1"/>
  <c r="AB8" i="11" s="1"/>
  <c r="AC8" i="11" s="1"/>
  <c r="AD8" i="11" s="1"/>
  <c r="K10" i="11"/>
  <c r="H23" i="11" l="1"/>
  <c r="E25" i="11"/>
  <c r="F25" i="11" s="1"/>
  <c r="AE8" i="11"/>
  <c r="AF8" i="11" s="1"/>
  <c r="AG8" i="11" s="1"/>
  <c r="AH8" i="11" s="1"/>
  <c r="AI8" i="11" s="1"/>
  <c r="AJ8" i="11" s="1"/>
  <c r="AD7" i="11"/>
  <c r="L10" i="11"/>
  <c r="AK8" i="11" l="1"/>
  <c r="AL8" i="11" s="1"/>
  <c r="AM8" i="11" s="1"/>
  <c r="AN8" i="11" s="1"/>
  <c r="AO8" i="11" s="1"/>
  <c r="AP8" i="11" s="1"/>
  <c r="AQ8" i="11" s="1"/>
  <c r="M10" i="11"/>
  <c r="AR8" i="11" l="1"/>
  <c r="AS8" i="11" s="1"/>
  <c r="AK7" i="11"/>
  <c r="N10" i="11"/>
  <c r="AT8" i="11" l="1"/>
  <c r="AS10" i="11"/>
  <c r="AR7" i="11"/>
  <c r="O10" i="11"/>
  <c r="AT10" i="11" l="1"/>
  <c r="P10" i="11" l="1"/>
  <c r="R10" i="11" l="1"/>
  <c r="S10" i="11" l="1"/>
  <c r="AR10" i="11"/>
  <c r="AU8" i="11" s="1"/>
  <c r="AV8" i="11" s="1"/>
  <c r="AQ10" i="11"/>
  <c r="AP10" i="11"/>
  <c r="AO10" i="11"/>
  <c r="AN10" i="11"/>
  <c r="AM10" i="11"/>
  <c r="AL10" i="11"/>
  <c r="AK10" i="11"/>
  <c r="AJ10" i="11"/>
  <c r="AI10" i="11"/>
  <c r="AH10" i="11"/>
  <c r="AG10" i="11"/>
  <c r="AF10" i="11"/>
  <c r="AE10" i="11"/>
  <c r="AD10" i="11"/>
  <c r="AC10" i="11"/>
  <c r="AB10" i="11"/>
  <c r="AA10" i="11"/>
  <c r="Z10" i="11"/>
  <c r="Y10" i="11"/>
  <c r="X10" i="11"/>
  <c r="W10" i="11"/>
  <c r="V10" i="11"/>
  <c r="U10" i="11"/>
  <c r="T10" i="11"/>
  <c r="Q10" i="11"/>
  <c r="AW8" i="11" l="1"/>
  <c r="AX8" i="11" s="1"/>
  <c r="AV10" i="11"/>
  <c r="AU10" i="11"/>
  <c r="AW10" i="11" l="1"/>
  <c r="AY8" i="11"/>
  <c r="AZ8" i="11" l="1"/>
  <c r="AY10" i="11"/>
  <c r="AY7" i="11"/>
  <c r="AX10" i="11" s="1"/>
  <c r="BA8" i="11" l="1"/>
  <c r="AZ10" i="11"/>
  <c r="BB8" i="11" l="1"/>
  <c r="BA10" i="11"/>
  <c r="BB10" i="11" l="1"/>
  <c r="BC8" i="11"/>
  <c r="BD8" i="11" l="1"/>
  <c r="BC10" i="11"/>
  <c r="BE8" i="11" l="1"/>
  <c r="BD10" i="11"/>
  <c r="BF8" i="11" l="1"/>
  <c r="BF7" i="11" l="1"/>
  <c r="BE10" i="11" s="1"/>
  <c r="BF10" i="11"/>
  <c r="BG8" i="11"/>
  <c r="BG10" i="11" l="1"/>
  <c r="BH8" i="11"/>
  <c r="BI8" i="11" l="1"/>
  <c r="BH10" i="11"/>
  <c r="BJ8" i="11" l="1"/>
  <c r="BI10" i="11"/>
  <c r="BK8" i="11" l="1"/>
  <c r="BJ10" i="11"/>
  <c r="BL8" i="11" l="1"/>
  <c r="BK10" i="11"/>
  <c r="BL10" i="11" l="1"/>
  <c r="BM8" i="11"/>
  <c r="BN8" i="11" l="1"/>
  <c r="BM7" i="11"/>
  <c r="BM10" i="11"/>
  <c r="BN10" i="11" l="1"/>
  <c r="BO8" i="11"/>
  <c r="BP8" i="11" l="1"/>
  <c r="BO10" i="11"/>
  <c r="BP10" i="11" l="1"/>
  <c r="BQ8" i="11"/>
  <c r="BQ10" i="11" l="1"/>
  <c r="BR8" i="11"/>
  <c r="BS8" i="11" l="1"/>
  <c r="BR10" i="11"/>
  <c r="BS10" i="11" l="1"/>
  <c r="BT8" i="11"/>
  <c r="BU8" i="11" l="1"/>
  <c r="BT7" i="11"/>
  <c r="BT10" i="11"/>
  <c r="BU10" i="11" l="1"/>
  <c r="BV8" i="11"/>
  <c r="BW8" i="11" l="1"/>
  <c r="BV10" i="11"/>
  <c r="BW10" i="11" l="1"/>
  <c r="BX8" i="11"/>
  <c r="BY8" i="11" l="1"/>
  <c r="BX10" i="11"/>
  <c r="BZ8" i="11" l="1"/>
  <c r="BY10" i="11"/>
  <c r="BZ10" i="11" l="1"/>
  <c r="CA8" i="11"/>
  <c r="CA10" i="11" l="1"/>
  <c r="CA7" i="11"/>
  <c r="CB8" i="11"/>
  <c r="CB10" i="11" l="1"/>
  <c r="CC8" i="11"/>
  <c r="CC10" i="11" l="1"/>
  <c r="CD8" i="11"/>
  <c r="CD10" i="11" l="1"/>
  <c r="CE8" i="11"/>
  <c r="CF8" i="11" l="1"/>
  <c r="CE10" i="11"/>
  <c r="CG8" i="11" l="1"/>
  <c r="CF10" i="11"/>
  <c r="CG10" i="11" l="1"/>
  <c r="CH8" i="11"/>
  <c r="CH10" i="11" l="1"/>
  <c r="CI8" i="11"/>
  <c r="CH7" i="11"/>
  <c r="CI10" i="11" l="1"/>
  <c r="CJ8" i="11"/>
  <c r="CK8" i="11" l="1"/>
  <c r="CJ10" i="11"/>
  <c r="CL8" i="11" l="1"/>
  <c r="CK10" i="11"/>
  <c r="CM8" i="11" l="1"/>
  <c r="CL10" i="11"/>
  <c r="CM10" i="11" l="1"/>
  <c r="CN8" i="11"/>
  <c r="CN10" i="11" l="1"/>
  <c r="CO8" i="11"/>
  <c r="CO10" i="11" l="1"/>
  <c r="CO7" i="11"/>
  <c r="CP8" i="11"/>
  <c r="CQ8" i="11" l="1"/>
  <c r="CP10" i="11"/>
  <c r="CQ10" i="11" l="1"/>
  <c r="CR8" i="11"/>
  <c r="CR10" i="11" l="1"/>
  <c r="CS8" i="11"/>
  <c r="CS10" i="11" l="1"/>
  <c r="CT8" i="11"/>
  <c r="CT10" i="11" l="1"/>
  <c r="CU8" i="11"/>
  <c r="CU10" i="11" l="1"/>
  <c r="CV8" i="11"/>
  <c r="CV10" i="11" l="1"/>
  <c r="CW8" i="11"/>
  <c r="CV7" i="11"/>
  <c r="CX8" i="11" l="1"/>
  <c r="CW10" i="11"/>
  <c r="CX10" i="11" l="1"/>
  <c r="CY8" i="11"/>
  <c r="CZ8" i="11" l="1"/>
  <c r="CY10" i="11"/>
  <c r="DA8" i="11" l="1"/>
  <c r="CZ10" i="11"/>
  <c r="DB8" i="11" l="1"/>
  <c r="DA10" i="11"/>
  <c r="DB10" i="11" l="1"/>
  <c r="DC8" i="11"/>
  <c r="DC10" i="11" l="1"/>
  <c r="DD8" i="11"/>
  <c r="DC7" i="11"/>
  <c r="DE8" i="11" l="1"/>
  <c r="DD10" i="11"/>
  <c r="DF8" i="11" l="1"/>
  <c r="DE10" i="11"/>
  <c r="DG8" i="11" l="1"/>
  <c r="DF10" i="11"/>
  <c r="DG10" i="11" l="1"/>
  <c r="DH8" i="11"/>
  <c r="DH10" i="11" l="1"/>
  <c r="DI8" i="11"/>
  <c r="DI10" i="11" l="1"/>
  <c r="DJ8" i="11"/>
  <c r="DJ7" i="11" l="1"/>
  <c r="DJ10" i="11"/>
  <c r="DK8" i="11"/>
  <c r="DK10" i="11" l="1"/>
  <c r="DL8" i="11"/>
  <c r="DL10" i="11" l="1"/>
  <c r="DM8" i="11"/>
  <c r="DM10" i="11" l="1"/>
  <c r="DN8" i="11"/>
  <c r="DN10" i="11" l="1"/>
  <c r="DO8" i="11"/>
  <c r="DO10" i="11" l="1"/>
  <c r="DP8" i="11"/>
  <c r="DP10" i="11" l="1"/>
  <c r="DQ8" i="11"/>
  <c r="DQ10" i="11" l="1"/>
  <c r="DR8" i="11"/>
  <c r="DQ7" i="11"/>
  <c r="DR10" i="11" l="1"/>
  <c r="DS8" i="11"/>
  <c r="DT8" i="11" l="1"/>
  <c r="DS10" i="11"/>
  <c r="DU8" i="11" l="1"/>
  <c r="DT10" i="11"/>
  <c r="DV8" i="11" l="1"/>
  <c r="DU10" i="11"/>
  <c r="DW8" i="11" l="1"/>
  <c r="DV10" i="11"/>
  <c r="DX8" i="11" l="1"/>
  <c r="DW10" i="11"/>
  <c r="DX10" i="11" l="1"/>
  <c r="DX7" i="11"/>
  <c r="DY8" i="11"/>
  <c r="DY10" i="11" l="1"/>
  <c r="DZ8" i="11"/>
  <c r="DZ10" i="11" l="1"/>
  <c r="EA8" i="11"/>
  <c r="EB8" i="11" l="1"/>
  <c r="EA10" i="11"/>
  <c r="EC8" i="11" l="1"/>
  <c r="EB10" i="11"/>
  <c r="ED8" i="11" l="1"/>
  <c r="EC10" i="11"/>
  <c r="EE8" i="11" l="1"/>
  <c r="ED10" i="11"/>
  <c r="EF8" i="11" l="1"/>
  <c r="EE10" i="11"/>
  <c r="EE7" i="11"/>
  <c r="EF10" i="11" l="1"/>
  <c r="EG8" i="11"/>
  <c r="EH8" i="11" l="1"/>
  <c r="EG10" i="11"/>
  <c r="EH10" i="11" l="1"/>
  <c r="EI8" i="11"/>
  <c r="EI10" i="11" l="1"/>
  <c r="EJ8" i="11"/>
  <c r="EJ10" i="11" l="1"/>
  <c r="EK8" i="11"/>
  <c r="EK10" i="11" l="1"/>
  <c r="EL8" i="11"/>
  <c r="EL10" i="11" l="1"/>
  <c r="EM8" i="11"/>
  <c r="EL7" i="11"/>
  <c r="EM10" i="11" l="1"/>
  <c r="EN8" i="11"/>
  <c r="EO8" i="11" l="1"/>
  <c r="EN10" i="11"/>
  <c r="EP8" i="11" l="1"/>
  <c r="EO10" i="11"/>
  <c r="EP10" i="11" l="1"/>
  <c r="EQ8" i="11"/>
  <c r="ER8" i="11" l="1"/>
  <c r="EQ10" i="11"/>
  <c r="ER10" i="11" l="1"/>
  <c r="ES8" i="11"/>
  <c r="ES10" i="11" l="1"/>
  <c r="ET8" i="11"/>
  <c r="ES7" i="11"/>
  <c r="ET10" i="11" l="1"/>
  <c r="EU8" i="11"/>
  <c r="EV8" i="11" l="1"/>
  <c r="EU10" i="11"/>
  <c r="EV10" i="11" l="1"/>
  <c r="EW8" i="11"/>
  <c r="EX8" i="11" l="1"/>
  <c r="EW10" i="11"/>
  <c r="EX10" i="11" l="1"/>
  <c r="EY8" i="11"/>
  <c r="EY10" i="11" l="1"/>
  <c r="EZ8" i="11"/>
  <c r="FA8" i="11" l="1"/>
  <c r="EZ10" i="11"/>
  <c r="EZ7" i="11"/>
  <c r="FA10" i="11" l="1"/>
  <c r="FB8" i="11"/>
  <c r="FB10" i="11" l="1"/>
  <c r="FC8" i="11"/>
  <c r="FC10" i="11" l="1"/>
  <c r="FD8" i="11"/>
  <c r="FD10" i="11" l="1"/>
  <c r="FE8" i="11"/>
  <c r="FE10" i="11" l="1"/>
  <c r="FF8" i="11"/>
  <c r="FF10" i="11" l="1"/>
  <c r="FG8" i="11"/>
  <c r="FG10" i="11" l="1"/>
  <c r="FH8" i="11"/>
  <c r="FG7" i="11"/>
  <c r="FH10" i="11" l="1"/>
  <c r="FI8" i="11"/>
  <c r="FJ8" i="11" l="1"/>
  <c r="FI10" i="11"/>
  <c r="FJ10" i="11" l="1"/>
  <c r="FK8" i="11"/>
  <c r="FK10" i="11" l="1"/>
  <c r="FL8" i="11"/>
  <c r="FM8" i="11" l="1"/>
  <c r="FL10" i="11"/>
  <c r="FN8" i="11" l="1"/>
  <c r="FM10" i="11"/>
  <c r="FN7" i="11" l="1"/>
  <c r="FN10" i="11"/>
  <c r="FO8" i="11"/>
  <c r="FO10" i="11" l="1"/>
  <c r="FP8" i="11"/>
  <c r="FP10" i="11" l="1"/>
  <c r="FQ8" i="11"/>
  <c r="FQ10" i="11" l="1"/>
  <c r="FR8" i="11"/>
  <c r="FS8" i="11" l="1"/>
  <c r="FR10" i="11"/>
  <c r="FT8" i="11" l="1"/>
  <c r="FS10" i="11"/>
  <c r="FU8" i="11" l="1"/>
  <c r="FT10" i="11"/>
  <c r="FV8" i="11" l="1"/>
  <c r="FU7" i="11"/>
  <c r="FU10" i="11"/>
  <c r="FV10" i="11" l="1"/>
  <c r="FW8" i="11"/>
  <c r="FW10" i="11" l="1"/>
  <c r="FX8" i="11"/>
  <c r="FX10" i="11" l="1"/>
  <c r="FY8" i="11"/>
  <c r="FZ8" i="11" l="1"/>
  <c r="FY10" i="11"/>
  <c r="FZ10" i="11" l="1"/>
  <c r="GA8" i="11"/>
  <c r="GB8" i="11" l="1"/>
  <c r="GA10" i="11"/>
  <c r="GC8" i="11" l="1"/>
  <c r="GB10" i="11"/>
  <c r="GB7" i="11"/>
  <c r="GC10" i="11" l="1"/>
  <c r="GD8" i="11"/>
  <c r="GD10" i="11" l="1"/>
  <c r="GE8" i="11"/>
  <c r="GE10" i="11" l="1"/>
  <c r="GF8" i="11"/>
  <c r="GF10" i="11" l="1"/>
  <c r="GG8" i="11"/>
  <c r="GG10" i="11" l="1"/>
  <c r="GH8" i="11"/>
  <c r="GH10" i="11" l="1"/>
  <c r="GI8" i="11"/>
  <c r="GI7" i="11" l="1"/>
  <c r="GJ8" i="11"/>
  <c r="GI10" i="11"/>
  <c r="GJ10" i="11" l="1"/>
  <c r="GK8" i="11"/>
  <c r="GK10" i="11" l="1"/>
  <c r="GL8" i="11"/>
  <c r="GL10" i="11" l="1"/>
  <c r="GM8" i="11"/>
  <c r="GM10" i="11" l="1"/>
  <c r="GN8" i="11"/>
  <c r="GO8" i="11" l="1"/>
  <c r="GN10" i="11"/>
  <c r="GO10" i="11" l="1"/>
  <c r="GP8" i="11"/>
  <c r="GP7" i="11" l="1"/>
  <c r="GP10" i="11"/>
  <c r="GQ8" i="11"/>
  <c r="GR8" i="11" l="1"/>
  <c r="GQ10" i="11"/>
  <c r="GR10" i="11" l="1"/>
  <c r="GS8" i="11"/>
  <c r="GT8" i="11" l="1"/>
  <c r="GS10" i="11"/>
  <c r="GU8" i="11" l="1"/>
  <c r="GT10" i="11"/>
  <c r="GU10" i="11" l="1"/>
  <c r="GV8" i="11"/>
  <c r="GW8" i="11" l="1"/>
  <c r="GV10" i="11"/>
  <c r="GX8" i="11" l="1"/>
  <c r="GW10" i="11"/>
  <c r="GW7" i="11"/>
  <c r="GX10" i="11" l="1"/>
  <c r="GY8" i="11"/>
  <c r="GZ8" i="11" l="1"/>
  <c r="GY10" i="11"/>
  <c r="GZ10" i="11" l="1"/>
  <c r="HA8" i="11"/>
  <c r="HB8" i="11" l="1"/>
  <c r="HA10" i="11"/>
  <c r="HB10" i="11" l="1"/>
  <c r="HC8" i="11"/>
  <c r="HC10" i="11" l="1"/>
  <c r="HD8" i="11"/>
  <c r="HD10" i="11" l="1"/>
  <c r="HD7" i="11"/>
  <c r="HE8" i="11"/>
  <c r="HE10" i="11" l="1"/>
  <c r="HF8" i="11"/>
  <c r="HG8" i="11" l="1"/>
  <c r="HF10" i="11"/>
  <c r="HH8" i="11" l="1"/>
  <c r="HG10" i="11"/>
  <c r="HI8" i="11" l="1"/>
  <c r="HH10" i="11"/>
  <c r="E26" i="11"/>
  <c r="F26" i="11" s="1"/>
  <c r="HI10" i="11" l="1"/>
  <c r="HJ8" i="11"/>
  <c r="E27" i="11"/>
  <c r="F27" i="11" s="1"/>
  <c r="HK8" i="11" l="1"/>
  <c r="HJ10" i="11"/>
  <c r="E28" i="11"/>
  <c r="F28" i="11" s="1"/>
  <c r="E29" i="11"/>
  <c r="F29" i="11" s="1"/>
  <c r="HK10" i="11" l="1"/>
  <c r="HL8" i="11"/>
  <c r="HK7" i="11"/>
  <c r="HM8" i="11" l="1"/>
  <c r="HL10" i="11"/>
  <c r="HM10" i="11" l="1"/>
  <c r="HN8" i="11"/>
  <c r="HN10" i="11" l="1"/>
  <c r="HO8" i="11"/>
  <c r="HP8" i="11" l="1"/>
  <c r="HO10" i="11"/>
  <c r="HP10" i="11" l="1"/>
  <c r="HQ8" i="11"/>
  <c r="HQ10" i="11" l="1"/>
  <c r="HR8" i="11"/>
  <c r="HR10" i="11" l="1"/>
  <c r="HS8" i="11"/>
  <c r="HR7" i="11"/>
  <c r="HS10" i="11" l="1"/>
  <c r="HT8" i="11"/>
  <c r="HT10" i="11" l="1"/>
  <c r="HU8" i="11"/>
  <c r="HU10" i="11" l="1"/>
  <c r="HV8" i="11"/>
  <c r="HW8" i="11" l="1"/>
  <c r="HV10" i="11"/>
  <c r="HW10" i="11" l="1"/>
  <c r="HX8" i="11"/>
  <c r="HY8" i="11" l="1"/>
  <c r="HX10" i="11"/>
  <c r="HY7" i="11" l="1"/>
  <c r="HY10" i="11"/>
  <c r="HZ8" i="11"/>
  <c r="IA8" i="11" l="1"/>
  <c r="HZ10" i="11"/>
  <c r="IA10" i="11" l="1"/>
  <c r="IB8" i="11"/>
  <c r="IB10" i="11" l="1"/>
  <c r="IC8" i="11"/>
  <c r="IC10" i="11" l="1"/>
  <c r="ID8" i="11"/>
  <c r="IE8" i="11" l="1"/>
  <c r="ID10" i="11"/>
  <c r="IE10" i="11" l="1"/>
  <c r="IF8" i="11"/>
  <c r="IF10" i="11" l="1"/>
  <c r="IG8" i="11"/>
  <c r="IF7" i="11"/>
  <c r="IH8" i="11" l="1"/>
  <c r="IG10" i="11"/>
  <c r="II8" i="11" l="1"/>
  <c r="IH10" i="11"/>
  <c r="IJ8" i="11" l="1"/>
  <c r="II10" i="11"/>
  <c r="IJ10" i="11" l="1"/>
  <c r="IK8" i="11"/>
  <c r="IL8" i="11" l="1"/>
  <c r="IK10" i="11"/>
  <c r="IL10" i="11" l="1"/>
  <c r="IM8" i="11"/>
  <c r="IM10" i="11" l="1"/>
  <c r="IN8" i="11"/>
  <c r="IM7" i="11"/>
  <c r="IO8" i="11" l="1"/>
  <c r="IN10" i="11"/>
  <c r="IP8" i="11" l="1"/>
  <c r="IO10" i="11"/>
  <c r="IQ8" i="11" l="1"/>
  <c r="IP10" i="11"/>
  <c r="IR8" i="11" l="1"/>
  <c r="IQ10" i="11"/>
  <c r="IR10" i="11" l="1"/>
  <c r="IS8" i="11"/>
  <c r="IS10" i="11" l="1"/>
  <c r="IT8" i="11"/>
  <c r="IT10" i="11" l="1"/>
  <c r="IT7" i="11"/>
  <c r="IU8" i="11"/>
  <c r="IV8" i="11" l="1"/>
  <c r="IU10" i="11"/>
  <c r="IW8" i="11" l="1"/>
  <c r="IV10" i="11"/>
  <c r="IX8" i="11" l="1"/>
  <c r="IW10" i="11"/>
  <c r="IY8" i="11" l="1"/>
  <c r="IX10" i="11"/>
  <c r="IY10" i="11" l="1"/>
  <c r="IZ8" i="11"/>
  <c r="IZ10" i="11" l="1"/>
  <c r="JA8" i="11"/>
  <c r="JA10" i="11" l="1"/>
  <c r="JA7" i="11"/>
  <c r="JB8" i="11"/>
  <c r="JB10" i="11" l="1"/>
  <c r="JC8" i="11"/>
  <c r="JD8" i="11" l="1"/>
  <c r="JC10" i="11"/>
  <c r="JE8" i="11" l="1"/>
  <c r="JD10" i="11"/>
  <c r="JF8" i="11" l="1"/>
  <c r="JE10" i="11"/>
  <c r="JG8" i="11" l="1"/>
  <c r="JF10" i="11"/>
  <c r="JG10" i="11" l="1"/>
  <c r="JH8" i="11"/>
  <c r="JH7" i="11" l="1"/>
  <c r="JH10" i="11"/>
  <c r="JI8" i="11"/>
  <c r="JI10" i="11" l="1"/>
  <c r="JJ8" i="11"/>
  <c r="JJ10" i="11" l="1"/>
  <c r="JK8" i="11"/>
  <c r="JK10" i="11" l="1"/>
  <c r="JL8" i="11"/>
  <c r="JM8" i="11" l="1"/>
  <c r="JL10" i="11"/>
  <c r="JN8" i="11" l="1"/>
  <c r="JM10" i="11"/>
  <c r="JO8" i="11" l="1"/>
  <c r="JN10" i="11"/>
  <c r="JO7" i="11" l="1"/>
  <c r="JO10" i="11"/>
  <c r="JP8" i="11"/>
  <c r="JP10" i="11" l="1"/>
  <c r="JQ8" i="11"/>
  <c r="JQ10" i="11" l="1"/>
  <c r="JR8" i="11"/>
  <c r="JR10" i="11" l="1"/>
  <c r="JS8" i="11"/>
  <c r="JT8" i="11" l="1"/>
  <c r="JS10" i="11"/>
  <c r="JU8" i="11" l="1"/>
  <c r="JT10" i="11"/>
  <c r="JV8" i="11" l="1"/>
  <c r="JU10" i="11"/>
  <c r="JW8" i="11" l="1"/>
  <c r="JV10" i="11"/>
  <c r="JV7" i="11"/>
  <c r="JX8" i="11" l="1"/>
  <c r="JW10" i="11"/>
  <c r="JX10" i="11" l="1"/>
  <c r="JY8" i="11"/>
  <c r="JY10" i="11" l="1"/>
  <c r="JZ8" i="11"/>
  <c r="JZ10" i="11" l="1"/>
  <c r="KA8" i="11"/>
  <c r="KA10" i="11" l="1"/>
  <c r="KB8" i="11"/>
  <c r="KC8" i="11" l="1"/>
  <c r="KB10" i="11"/>
  <c r="KD8" i="11" l="1"/>
  <c r="KC7" i="11"/>
  <c r="KC10" i="11"/>
  <c r="KE8" i="11" l="1"/>
  <c r="KD10" i="11"/>
  <c r="KE10" i="11" l="1"/>
  <c r="KF8" i="11"/>
  <c r="KF10" i="11" l="1"/>
  <c r="KG8" i="11"/>
  <c r="KG10" i="11" l="1"/>
  <c r="KH8" i="11"/>
  <c r="KH10" i="11" l="1"/>
  <c r="KI8" i="11"/>
  <c r="KJ8" i="11" l="1"/>
  <c r="KI10" i="11"/>
  <c r="KK8" i="11" l="1"/>
  <c r="KJ7" i="11"/>
  <c r="KJ10" i="11"/>
  <c r="KL8" i="11" l="1"/>
  <c r="KK10" i="11"/>
  <c r="KL10" i="11" l="1"/>
  <c r="KM8" i="11"/>
  <c r="KN8" i="11" l="1"/>
  <c r="KM10" i="11"/>
  <c r="KN10" i="11" l="1"/>
  <c r="KO8" i="11"/>
  <c r="KO10" i="11" l="1"/>
  <c r="KP8" i="11"/>
  <c r="KQ8" i="11" l="1"/>
  <c r="KP10" i="11"/>
  <c r="KR8" i="11" l="1"/>
  <c r="KQ10" i="11"/>
  <c r="KQ7" i="11"/>
  <c r="KR10" i="11" l="1"/>
  <c r="KS8" i="11"/>
  <c r="KS10" i="11" l="1"/>
  <c r="KT8" i="11"/>
  <c r="KU8" i="11" l="1"/>
  <c r="KT10" i="11"/>
  <c r="KU10" i="11" l="1"/>
  <c r="KV8" i="11"/>
  <c r="KW8" i="11" l="1"/>
  <c r="KV10" i="11"/>
  <c r="KW10" i="11" l="1"/>
  <c r="KX8" i="11"/>
  <c r="KY8" i="11" l="1"/>
  <c r="KX10" i="11"/>
  <c r="KX7" i="11"/>
  <c r="KZ8" i="11" l="1"/>
  <c r="KY10" i="11"/>
  <c r="LA8" i="11" l="1"/>
  <c r="KZ10" i="11"/>
  <c r="LA10" i="11" l="1"/>
  <c r="LB8" i="11"/>
  <c r="LC8" i="11" l="1"/>
  <c r="LB10" i="11"/>
  <c r="LC10" i="11" l="1"/>
  <c r="LD8" i="11"/>
  <c r="LD10" i="11" l="1"/>
  <c r="LE8" i="11"/>
  <c r="LE10" i="11" l="1"/>
  <c r="LF8" i="11"/>
  <c r="LE7" i="11"/>
  <c r="LF10" i="11" l="1"/>
  <c r="LG8" i="11"/>
  <c r="LH8" i="11" l="1"/>
  <c r="LG10" i="11"/>
  <c r="LI8" i="11" l="1"/>
  <c r="LH10" i="11"/>
  <c r="LJ8" i="11" l="1"/>
  <c r="LI10" i="11"/>
  <c r="LK8" i="11" l="1"/>
  <c r="LJ10" i="11"/>
  <c r="LK10" i="11" l="1"/>
  <c r="LL8" i="11"/>
  <c r="LL10" i="11" l="1"/>
  <c r="LL7" i="11"/>
  <c r="LM8" i="11"/>
  <c r="LN8" i="11" l="1"/>
  <c r="LM10" i="11"/>
  <c r="LO8" i="11" l="1"/>
  <c r="LN10" i="11"/>
  <c r="LP8" i="11" l="1"/>
  <c r="LO10" i="11"/>
  <c r="LQ8" i="11" l="1"/>
  <c r="LP10" i="11"/>
  <c r="LR8" i="11" l="1"/>
  <c r="LQ10" i="11"/>
  <c r="LS8" i="11" l="1"/>
  <c r="LR10" i="11"/>
  <c r="LS7" i="11" l="1"/>
  <c r="LT8" i="11"/>
  <c r="LS10" i="11"/>
  <c r="LT10" i="11" l="1"/>
  <c r="LU8" i="11"/>
  <c r="LV8" i="11" l="1"/>
  <c r="LU10" i="11"/>
  <c r="LW8" i="11" l="1"/>
  <c r="LV10" i="11"/>
  <c r="LX8" i="11" l="1"/>
  <c r="LW10" i="11"/>
  <c r="LY8" i="11" l="1"/>
  <c r="LX10" i="11"/>
  <c r="LY10" i="11" l="1"/>
  <c r="LZ8" i="11"/>
  <c r="LZ10" i="11" l="1"/>
  <c r="LZ7" i="11"/>
  <c r="MA8" i="11"/>
  <c r="MB8" i="11" l="1"/>
  <c r="MA10" i="11"/>
  <c r="MC8" i="11" l="1"/>
  <c r="MB10" i="11"/>
  <c r="MC10" i="11" l="1"/>
  <c r="MD8" i="11"/>
  <c r="MD10" i="11" l="1"/>
  <c r="ME8" i="11"/>
  <c r="MF8" i="11" l="1"/>
  <c r="ME10" i="11"/>
  <c r="MF10" i="11" l="1"/>
  <c r="MG8" i="11"/>
  <c r="MH8" i="11" l="1"/>
  <c r="MG7" i="11"/>
  <c r="MG10" i="11"/>
  <c r="MI8" i="11" l="1"/>
  <c r="MH10" i="11"/>
  <c r="MI10" i="11" l="1"/>
  <c r="MJ8" i="11"/>
  <c r="MJ10" i="11" l="1"/>
  <c r="MK8" i="11"/>
  <c r="MK10" i="11" l="1"/>
  <c r="ML8" i="11"/>
  <c r="ML10" i="11" l="1"/>
  <c r="MM8" i="11"/>
  <c r="MN8" i="11" l="1"/>
  <c r="MM10" i="11"/>
  <c r="MO8" i="11" l="1"/>
  <c r="MN7" i="11"/>
  <c r="MN10" i="11"/>
  <c r="MP8" i="11" l="1"/>
  <c r="MO10" i="11"/>
  <c r="MQ8" i="11" l="1"/>
  <c r="MP10" i="11"/>
  <c r="MR8" i="11" l="1"/>
  <c r="MQ10" i="11"/>
  <c r="MS8" i="11" l="1"/>
  <c r="MR10" i="11"/>
  <c r="MS10" i="11" l="1"/>
  <c r="MT8" i="11"/>
  <c r="MT10" i="11" l="1"/>
  <c r="MU8" i="11"/>
  <c r="MV8" i="11" l="1"/>
  <c r="MU7" i="11"/>
  <c r="MU10" i="11"/>
  <c r="MW8" i="11" l="1"/>
  <c r="MV10" i="11"/>
  <c r="MW10" i="11" l="1"/>
  <c r="MX8" i="11"/>
  <c r="MX10" i="11" l="1"/>
  <c r="MY8" i="11"/>
  <c r="MY10" i="11" l="1"/>
  <c r="MZ8" i="11"/>
  <c r="NA8" i="11" l="1"/>
  <c r="MZ10" i="11"/>
  <c r="NA10" i="11" l="1"/>
  <c r="NB8" i="11"/>
  <c r="NB10" i="11" l="1"/>
  <c r="NB7" i="11"/>
  <c r="NC8" i="11"/>
  <c r="ND8" i="11" l="1"/>
  <c r="NC10" i="11"/>
  <c r="NE8" i="11" l="1"/>
  <c r="ND10" i="11"/>
  <c r="NF8" i="11" l="1"/>
  <c r="NE10" i="11"/>
  <c r="NG8" i="11" l="1"/>
  <c r="NF10" i="11"/>
  <c r="NG10" i="11" l="1"/>
  <c r="NH8" i="11"/>
  <c r="NI8" i="11" l="1"/>
  <c r="NH10" i="11"/>
  <c r="NJ8" i="11" l="1"/>
  <c r="NI7" i="11"/>
  <c r="NI10" i="11"/>
  <c r="NJ10" i="11" l="1"/>
  <c r="NK8" i="11"/>
  <c r="NK10" i="11" l="1"/>
  <c r="NL8" i="11"/>
  <c r="NM8" i="11" l="1"/>
  <c r="NL10" i="11"/>
  <c r="NM10" i="11" l="1"/>
  <c r="NN8" i="11"/>
  <c r="NN10" i="11" l="1"/>
  <c r="NO8" i="11"/>
  <c r="NO10" i="11" l="1"/>
  <c r="NP8" i="11"/>
  <c r="NP7" i="11" l="1"/>
  <c r="NQ8" i="11"/>
  <c r="NP10" i="11"/>
  <c r="NQ10" i="11" l="1"/>
  <c r="NR8" i="11"/>
  <c r="NR10" i="11" l="1"/>
  <c r="NS8" i="11"/>
  <c r="NT8" i="11" l="1"/>
  <c r="NS10" i="11"/>
  <c r="NU8" i="11" l="1"/>
  <c r="NT10" i="11"/>
  <c r="NU10" i="11" l="1"/>
  <c r="NV8" i="11"/>
  <c r="NV10" i="11" l="1"/>
  <c r="NW8" i="11"/>
  <c r="NW10" i="11" l="1"/>
  <c r="NX8" i="11"/>
  <c r="NW7" i="11"/>
  <c r="NX10" i="11" l="1"/>
  <c r="NY8" i="11"/>
  <c r="NY10" i="11" l="1"/>
  <c r="NZ8" i="11"/>
  <c r="OA8" i="11" l="1"/>
  <c r="NZ10" i="11"/>
  <c r="OA10" i="11" l="1"/>
  <c r="OB8" i="11"/>
  <c r="OC8" i="11" l="1"/>
  <c r="OB10" i="11"/>
  <c r="OC10" i="11" l="1"/>
  <c r="OD8" i="11"/>
  <c r="OD10" i="11" l="1"/>
  <c r="OE8" i="11"/>
  <c r="OD7" i="11"/>
  <c r="OE10" i="11" l="1"/>
  <c r="OF8" i="11"/>
  <c r="OG8" i="11" l="1"/>
  <c r="OF10" i="11"/>
  <c r="OG10" i="11" l="1"/>
  <c r="OH8" i="11"/>
  <c r="OI8" i="11" l="1"/>
  <c r="OH10" i="11"/>
  <c r="OI10" i="11" l="1"/>
  <c r="OJ8" i="11"/>
  <c r="OJ10" i="11" l="1"/>
  <c r="OK8" i="11"/>
  <c r="OK10" i="11" l="1"/>
  <c r="OK7" i="11"/>
  <c r="OL8" i="11"/>
  <c r="OL10" i="11" l="1"/>
  <c r="OM8" i="11"/>
  <c r="OM10" i="11" l="1"/>
  <c r="ON8" i="11"/>
  <c r="ON10" i="11" l="1"/>
  <c r="OO8" i="11"/>
  <c r="OO10" i="11" l="1"/>
  <c r="OP8" i="11"/>
  <c r="OP10" i="11" l="1"/>
  <c r="OQ8" i="11"/>
  <c r="OQ10" i="11" l="1"/>
  <c r="OR8" i="11"/>
  <c r="OR10" i="11" l="1"/>
  <c r="OS8" i="11"/>
  <c r="OR7" i="11"/>
  <c r="OS10" i="11" l="1"/>
  <c r="OT8" i="11"/>
  <c r="OT10" i="11" l="1"/>
  <c r="OU8" i="11"/>
  <c r="OV8" i="11" l="1"/>
  <c r="OU10" i="11"/>
  <c r="OW8" i="11" l="1"/>
  <c r="OV10" i="11"/>
  <c r="OW10" i="11" l="1"/>
  <c r="OX8" i="11"/>
  <c r="OY8" i="11" l="1"/>
  <c r="OX10" i="11"/>
  <c r="OY10" i="11" l="1"/>
  <c r="OY7" i="11"/>
  <c r="OZ8" i="11"/>
  <c r="PA8" i="11" l="1"/>
  <c r="OZ10" i="11"/>
  <c r="PA10" i="11" l="1"/>
  <c r="PB8" i="11"/>
  <c r="PC8" i="11" l="1"/>
  <c r="PB10" i="11"/>
  <c r="PC10" i="11" l="1"/>
  <c r="PD8" i="11"/>
  <c r="PD10" i="11" l="1"/>
  <c r="PE8" i="11"/>
  <c r="PE10" i="11" l="1"/>
  <c r="PF8" i="11"/>
  <c r="PG8" i="11" l="1"/>
  <c r="PF10" i="11"/>
  <c r="PF7" i="11"/>
  <c r="PG10" i="11" l="1"/>
  <c r="PH8" i="11"/>
  <c r="PI8" i="11" l="1"/>
  <c r="PH10" i="11"/>
  <c r="PI10" i="11" l="1"/>
  <c r="PJ8" i="11"/>
  <c r="PJ10" i="11" l="1"/>
  <c r="PK8" i="11"/>
  <c r="PL8" i="11" l="1"/>
  <c r="PK10" i="11"/>
  <c r="PM8" i="11" l="1"/>
  <c r="PL10" i="11"/>
  <c r="PN8" i="11" l="1"/>
  <c r="PM7" i="11"/>
  <c r="PM10" i="11"/>
  <c r="PO8" i="11" l="1"/>
  <c r="PN10" i="11"/>
  <c r="PO10" i="11" l="1"/>
  <c r="PP8" i="11"/>
  <c r="PQ8" i="11" l="1"/>
  <c r="PP10" i="11"/>
  <c r="PQ10" i="11" l="1"/>
  <c r="PR8" i="11"/>
  <c r="PS8" i="11" l="1"/>
  <c r="PR10" i="11"/>
  <c r="PS10" i="11" l="1"/>
  <c r="PT8" i="11"/>
  <c r="PU8" i="11" l="1"/>
  <c r="PT7" i="11"/>
  <c r="PT10" i="11"/>
  <c r="PV8" i="11" l="1"/>
  <c r="PU10" i="11"/>
  <c r="PW8" i="11" l="1"/>
  <c r="PV10" i="11"/>
  <c r="PW10" i="11" l="1"/>
  <c r="PX8" i="11"/>
  <c r="PY8" i="11" l="1"/>
  <c r="PX10" i="11"/>
  <c r="PY10" i="11" l="1"/>
  <c r="PZ8" i="11"/>
  <c r="PZ10" i="11" l="1"/>
  <c r="QA8" i="11"/>
  <c r="QA10" i="11" l="1"/>
  <c r="QB8" i="11"/>
  <c r="QA7" i="11"/>
  <c r="QC8" i="11" l="1"/>
  <c r="QB10" i="11"/>
  <c r="QD8" i="11" l="1"/>
  <c r="QC10" i="11"/>
  <c r="QE8" i="11" l="1"/>
  <c r="QD10" i="11"/>
  <c r="QE10" i="11" l="1"/>
  <c r="QF8" i="11"/>
  <c r="QG8" i="11" l="1"/>
  <c r="QF10" i="11"/>
  <c r="QG10" i="11" l="1"/>
  <c r="QH8" i="11"/>
  <c r="QH7" i="11" l="1"/>
  <c r="QI8" i="11"/>
  <c r="QH10" i="11"/>
  <c r="QI10" i="11" l="1"/>
  <c r="QJ8" i="11"/>
  <c r="QK8" i="11" l="1"/>
  <c r="QJ10" i="11"/>
  <c r="QL8" i="11" l="1"/>
  <c r="QK10" i="11"/>
  <c r="QM8" i="11" l="1"/>
  <c r="QL10" i="11"/>
  <c r="QM10" i="11" l="1"/>
  <c r="QN8" i="11"/>
  <c r="QO8" i="11" l="1"/>
  <c r="QN10" i="11"/>
  <c r="QO10" i="11" l="1"/>
  <c r="QO7" i="11"/>
  <c r="QP8" i="11"/>
  <c r="QP10" i="11" l="1"/>
  <c r="QQ8" i="11"/>
  <c r="QQ10" i="11" l="1"/>
  <c r="QR8" i="11"/>
  <c r="QS8" i="11" l="1"/>
  <c r="QR10" i="11"/>
  <c r="QT8" i="11" l="1"/>
  <c r="QS10" i="11"/>
  <c r="QU8" i="11" l="1"/>
  <c r="QT10" i="11"/>
  <c r="QU10" i="11" l="1"/>
  <c r="QV8" i="11"/>
  <c r="QW8" i="11" l="1"/>
  <c r="QV10" i="11"/>
  <c r="QV7" i="11"/>
  <c r="QW10" i="11" l="1"/>
  <c r="QX8" i="11"/>
  <c r="QX10" i="11" l="1"/>
  <c r="QY8" i="11"/>
  <c r="QY10" i="11" l="1"/>
  <c r="QZ8" i="11"/>
  <c r="RA8" i="11" l="1"/>
  <c r="QZ10" i="11"/>
  <c r="RB8" i="11" l="1"/>
  <c r="RA10" i="11"/>
  <c r="RC8" i="11" l="1"/>
  <c r="RB10" i="11"/>
  <c r="RC10" i="11" l="1"/>
  <c r="RD8" i="11"/>
  <c r="RC7" i="11"/>
  <c r="RE8" i="11" l="1"/>
  <c r="RD10" i="11"/>
  <c r="RE10" i="11" l="1"/>
  <c r="RF8" i="11"/>
  <c r="RF10" i="11" l="1"/>
  <c r="RG8" i="11"/>
  <c r="RG10" i="11" l="1"/>
  <c r="RH8" i="11"/>
  <c r="RI8" i="11" l="1"/>
  <c r="RH10" i="11"/>
  <c r="RI10" i="11" l="1"/>
  <c r="RJ8" i="11"/>
  <c r="RK8" i="11" l="1"/>
  <c r="RJ10" i="11"/>
  <c r="RJ7" i="11"/>
  <c r="RK10" i="11" l="1"/>
  <c r="RL8" i="11"/>
  <c r="RM8" i="11" l="1"/>
  <c r="RL10" i="11"/>
  <c r="RM10" i="11" l="1"/>
  <c r="RN8" i="11"/>
  <c r="RN10" i="11" l="1"/>
  <c r="RO8" i="11"/>
  <c r="RO10" i="11" l="1"/>
  <c r="RP8" i="11"/>
  <c r="RQ8" i="11" l="1"/>
  <c r="RP10" i="11"/>
  <c r="RQ10" i="11" l="1"/>
  <c r="RR8" i="11"/>
  <c r="RQ7" i="11"/>
  <c r="RS8" i="11" l="1"/>
  <c r="RR10" i="11"/>
  <c r="RS10" i="11" l="1"/>
  <c r="RT8" i="11"/>
  <c r="RU8" i="11" l="1"/>
  <c r="RT10" i="11"/>
  <c r="RU10" i="11" l="1"/>
  <c r="RV8" i="11"/>
  <c r="RV10" i="11" l="1"/>
  <c r="RW8" i="11"/>
  <c r="RW10" i="11" l="1"/>
  <c r="RX8" i="11"/>
  <c r="RY8" i="11" l="1"/>
  <c r="RX7" i="11"/>
  <c r="RX10" i="11"/>
  <c r="RZ8" i="11" l="1"/>
  <c r="RY10" i="11"/>
  <c r="SA8" i="11" l="1"/>
  <c r="RZ10" i="11"/>
  <c r="SA10" i="11" l="1"/>
  <c r="SB8" i="11"/>
  <c r="SC8" i="11" l="1"/>
  <c r="SB10" i="11"/>
  <c r="SC10" i="11" l="1"/>
  <c r="SD8" i="11"/>
  <c r="SD10" i="11" l="1"/>
  <c r="SE8" i="11"/>
  <c r="SE10" i="11" l="1"/>
  <c r="SF8" i="11"/>
  <c r="SE7" i="11"/>
  <c r="SG8" i="11" l="1"/>
  <c r="SF10" i="11"/>
  <c r="SH8" i="11" l="1"/>
  <c r="SG10" i="11"/>
  <c r="SI8" i="11" l="1"/>
  <c r="SH10" i="11"/>
  <c r="SI10" i="11" l="1"/>
  <c r="SJ8" i="11"/>
  <c r="SK8" i="11" l="1"/>
  <c r="SJ10" i="11"/>
  <c r="SK10" i="11" l="1"/>
  <c r="SL8" i="11"/>
  <c r="SL10" i="11" l="1"/>
  <c r="SL7" i="11"/>
  <c r="SM8" i="11"/>
  <c r="SM10" i="11" l="1"/>
  <c r="SN8" i="11"/>
  <c r="SO8" i="11" l="1"/>
  <c r="SN10" i="11"/>
  <c r="SP8" i="11" l="1"/>
  <c r="SO10" i="11"/>
  <c r="SQ8" i="11" l="1"/>
  <c r="SP10" i="11"/>
  <c r="SQ10" i="11" l="1"/>
  <c r="SR8" i="11"/>
  <c r="SS8" i="11" l="1"/>
  <c r="SR10" i="11"/>
  <c r="SS10" i="11" l="1"/>
  <c r="ST8" i="11"/>
  <c r="SS7" i="11"/>
  <c r="ST10" i="11" l="1"/>
  <c r="SU8" i="11"/>
  <c r="SU10" i="11" l="1"/>
  <c r="SV8" i="11"/>
  <c r="SW8" i="11" l="1"/>
  <c r="SV10" i="11"/>
  <c r="SW10" i="11" l="1"/>
  <c r="SX8" i="11"/>
  <c r="SY8" i="11" l="1"/>
  <c r="SX10" i="11"/>
  <c r="SY10" i="11" l="1"/>
  <c r="SZ8" i="11"/>
  <c r="TA8" i="11" l="1"/>
  <c r="SZ10" i="11"/>
  <c r="SZ7" i="11"/>
  <c r="TA10" i="11" l="1"/>
  <c r="TB8" i="11"/>
  <c r="TB10" i="11" l="1"/>
  <c r="TC8" i="11"/>
  <c r="TC10" i="11" l="1"/>
  <c r="TD8" i="11"/>
  <c r="TE8" i="11" l="1"/>
  <c r="TD10" i="11"/>
  <c r="TF8" i="11" l="1"/>
  <c r="TE10" i="11"/>
  <c r="TG8" i="11" l="1"/>
  <c r="TF10" i="11"/>
  <c r="TH8" i="11" l="1"/>
  <c r="TG10" i="11"/>
  <c r="TG7" i="11"/>
  <c r="TI8" i="11" l="1"/>
  <c r="TH10" i="11"/>
  <c r="TJ8" i="11" l="1"/>
  <c r="TI10" i="11"/>
  <c r="TJ10" i="11" l="1"/>
  <c r="TK8" i="11"/>
  <c r="TK10" i="11" l="1"/>
  <c r="TL8" i="11"/>
  <c r="TM8" i="11" l="1"/>
  <c r="TL10" i="11"/>
  <c r="TN8" i="11" l="1"/>
  <c r="TM10" i="11"/>
  <c r="TO8" i="11" l="1"/>
  <c r="TN10" i="11"/>
  <c r="TN7" i="11"/>
  <c r="TP8" i="11" l="1"/>
  <c r="TO10" i="11"/>
  <c r="TP10" i="11" l="1"/>
  <c r="TQ8" i="11"/>
  <c r="TQ10" i="11" l="1"/>
  <c r="TR8" i="11"/>
  <c r="TR10" i="11" l="1"/>
  <c r="TS8" i="11"/>
  <c r="TS10" i="11" l="1"/>
  <c r="TT8" i="11"/>
  <c r="TU8" i="11" l="1"/>
  <c r="TT10" i="11"/>
  <c r="TV8" i="11" l="1"/>
  <c r="TU7" i="11"/>
  <c r="TU10" i="11"/>
  <c r="TV10" i="11" l="1"/>
  <c r="TW8" i="11"/>
  <c r="TW10" i="11" l="1"/>
  <c r="TX8" i="11"/>
  <c r="TY8" i="11" l="1"/>
  <c r="TX10" i="11"/>
  <c r="TY10" i="11" l="1"/>
  <c r="TZ8" i="11"/>
  <c r="TZ10" i="11" l="1"/>
  <c r="UA8" i="11"/>
  <c r="UA10" i="11" l="1"/>
  <c r="UB8" i="11"/>
  <c r="UC8" i="11" l="1"/>
  <c r="UB7" i="11"/>
  <c r="UB10" i="11"/>
  <c r="UC10" i="11" l="1"/>
  <c r="UD8" i="11"/>
  <c r="UE8" i="11" l="1"/>
  <c r="UD10" i="11"/>
  <c r="UF8" i="11" l="1"/>
  <c r="UE10" i="11"/>
  <c r="UG8" i="11" l="1"/>
  <c r="UF10" i="11"/>
  <c r="UG10" i="11" l="1"/>
  <c r="UH8" i="11"/>
  <c r="UH10" i="11" l="1"/>
  <c r="UI8" i="11"/>
  <c r="UI10" i="11" l="1"/>
  <c r="UJ8" i="11"/>
  <c r="UI7" i="11"/>
  <c r="UK8" i="11" l="1"/>
  <c r="UJ10" i="11"/>
  <c r="UL8" i="11" l="1"/>
  <c r="UK10" i="11"/>
  <c r="UM8" i="11" l="1"/>
  <c r="UL10" i="11"/>
  <c r="UM10" i="11" l="1"/>
  <c r="UN8" i="11"/>
  <c r="UN10" i="11" l="1"/>
  <c r="UO8" i="11"/>
  <c r="UO10" i="11" l="1"/>
  <c r="UP8" i="11"/>
  <c r="UP10" i="11" l="1"/>
  <c r="UP7" i="11"/>
  <c r="UQ8" i="11"/>
  <c r="UQ10" i="11" l="1"/>
  <c r="UR8" i="11"/>
  <c r="US8" i="11" l="1"/>
  <c r="UR10" i="11"/>
  <c r="UT8" i="11" l="1"/>
  <c r="US10" i="11"/>
  <c r="UU8" i="11" l="1"/>
  <c r="UT10" i="11"/>
  <c r="UU10" i="11" l="1"/>
  <c r="UV8" i="11"/>
  <c r="UV10" i="11" l="1"/>
  <c r="UW8" i="11"/>
  <c r="UW7" i="11" l="1"/>
  <c r="UW10" i="11"/>
  <c r="UX8" i="11"/>
  <c r="UX10" i="11" l="1"/>
  <c r="UY8" i="11"/>
  <c r="UY10" i="11" l="1"/>
  <c r="UZ8" i="11"/>
  <c r="VA8" i="11" l="1"/>
  <c r="UZ10" i="11"/>
  <c r="VA10" i="11" l="1"/>
  <c r="VB8" i="11"/>
  <c r="VC8" i="11" l="1"/>
  <c r="VB10" i="11"/>
  <c r="VC10" i="11" l="1"/>
  <c r="VD8" i="11"/>
  <c r="VE8" i="11" l="1"/>
  <c r="VD10" i="11"/>
  <c r="VD7" i="11"/>
  <c r="VE10" i="11" l="1"/>
  <c r="VF8" i="11"/>
  <c r="VF10" i="11" l="1"/>
  <c r="VG8" i="11"/>
  <c r="VG10" i="11" l="1"/>
  <c r="VH8" i="11"/>
  <c r="VI8" i="11" l="1"/>
  <c r="VH10" i="11"/>
  <c r="VI10" i="11" l="1"/>
  <c r="VJ8" i="11"/>
  <c r="VK8" i="11" l="1"/>
  <c r="VJ10" i="11"/>
  <c r="VK10" i="11" l="1"/>
  <c r="VL8" i="11"/>
  <c r="VK7" i="11"/>
  <c r="VM8" i="11" l="1"/>
  <c r="VL10" i="11"/>
  <c r="VM10" i="11" l="1"/>
  <c r="VN8" i="11"/>
  <c r="VO8" i="11" l="1"/>
  <c r="VN10" i="11"/>
  <c r="VO10" i="11" l="1"/>
  <c r="VP8" i="11"/>
  <c r="VQ8" i="11" l="1"/>
  <c r="VP10" i="11"/>
  <c r="VR8" i="11" l="1"/>
  <c r="VQ10" i="11"/>
  <c r="VS8" i="11" l="1"/>
  <c r="VR7" i="11"/>
  <c r="VR10" i="11"/>
  <c r="VS10" i="11" l="1"/>
  <c r="VT8" i="11"/>
  <c r="VT10" i="11" l="1"/>
  <c r="VU8" i="11"/>
  <c r="VV8" i="11" l="1"/>
  <c r="VU10" i="11"/>
  <c r="VW8" i="11" l="1"/>
  <c r="VV10" i="11"/>
  <c r="VW10" i="11" l="1"/>
  <c r="VX8" i="11"/>
  <c r="VY8" i="11" l="1"/>
  <c r="VX10" i="11"/>
  <c r="VZ8" i="11" l="1"/>
  <c r="VY10" i="11"/>
  <c r="VY7" i="11"/>
  <c r="WA8" i="11" l="1"/>
  <c r="VZ10" i="11"/>
  <c r="WA10" i="11" l="1"/>
  <c r="WB8" i="11"/>
  <c r="WC8" i="11" l="1"/>
  <c r="WB10" i="11"/>
  <c r="WC10" i="11" l="1"/>
  <c r="WD8" i="11"/>
  <c r="WD10" i="11" l="1"/>
  <c r="WE8" i="11"/>
  <c r="WE10" i="11" l="1"/>
  <c r="WF8" i="11"/>
  <c r="WG8" i="11" l="1"/>
  <c r="WF7" i="11"/>
  <c r="WF10" i="11"/>
  <c r="WH8" i="11" l="1"/>
  <c r="WG10" i="11"/>
  <c r="WI8" i="11" l="1"/>
  <c r="WH10" i="11"/>
  <c r="WI10" i="11" l="1"/>
  <c r="WJ8" i="11"/>
  <c r="WK8" i="11" l="1"/>
  <c r="WJ10" i="11"/>
  <c r="WL8" i="11" l="1"/>
  <c r="WK10" i="11"/>
  <c r="WL10" i="11" l="1"/>
  <c r="WM8" i="11"/>
  <c r="WM10" i="11" l="1"/>
  <c r="WN8" i="11"/>
  <c r="WM7" i="11"/>
  <c r="WO8" i="11" l="1"/>
  <c r="WN10" i="11"/>
  <c r="WO10" i="11" l="1"/>
  <c r="WP8" i="11"/>
  <c r="WQ8" i="11" l="1"/>
  <c r="WP10" i="11"/>
  <c r="WR8" i="11" l="1"/>
  <c r="WQ10" i="11"/>
  <c r="WR10" i="11" l="1"/>
  <c r="WS8" i="11"/>
  <c r="WT8" i="11" l="1"/>
  <c r="WS10" i="11"/>
  <c r="WT7" i="11" l="1"/>
  <c r="WT10" i="11"/>
  <c r="WU8" i="11"/>
  <c r="WU10" i="11" l="1"/>
  <c r="WV8" i="11"/>
  <c r="WW8" i="11" l="1"/>
  <c r="WV10" i="11"/>
  <c r="WX8" i="11" l="1"/>
  <c r="WW10" i="11"/>
  <c r="WY8" i="11" l="1"/>
  <c r="WX10" i="11"/>
  <c r="WY10" i="11" l="1"/>
  <c r="WZ8" i="11"/>
  <c r="XA8" i="11" l="1"/>
  <c r="WZ10" i="11"/>
  <c r="XA10" i="11" l="1"/>
  <c r="XA7" i="11"/>
  <c r="XB8" i="11"/>
  <c r="XB10" i="11" l="1"/>
  <c r="XC8" i="11"/>
  <c r="XC10" i="11" l="1"/>
  <c r="XD8" i="11"/>
  <c r="XE8" i="11" l="1"/>
  <c r="XD10" i="11"/>
  <c r="XF8" i="11" l="1"/>
  <c r="XE10" i="11"/>
  <c r="XG8" i="11" l="1"/>
  <c r="XF10" i="11"/>
  <c r="XG10" i="11" l="1"/>
  <c r="XH8" i="11"/>
  <c r="XI8" i="11" l="1"/>
  <c r="XH10" i="11"/>
  <c r="XH7" i="11"/>
  <c r="XI10" i="11" l="1"/>
  <c r="XJ8" i="11"/>
  <c r="XJ10" i="11" l="1"/>
  <c r="XK8" i="11"/>
  <c r="XK10" i="11" l="1"/>
  <c r="XL8" i="11"/>
  <c r="XM8" i="11" l="1"/>
  <c r="XL10" i="11"/>
  <c r="XN8" i="11" l="1"/>
  <c r="XM10" i="11"/>
  <c r="XO8" i="11" l="1"/>
  <c r="XN10" i="11"/>
  <c r="XO10" i="11" l="1"/>
  <c r="XO7" i="11"/>
  <c r="XP8" i="11"/>
  <c r="XQ8" i="11" l="1"/>
  <c r="XP10" i="11"/>
  <c r="XQ10" i="11" l="1"/>
  <c r="XR8" i="11"/>
  <c r="XR10" i="11" l="1"/>
  <c r="XS8" i="11"/>
  <c r="XS10" i="11" l="1"/>
  <c r="XT8" i="11"/>
  <c r="XU8" i="11" l="1"/>
  <c r="XT10" i="11"/>
  <c r="XU10" i="11" l="1"/>
  <c r="XV8" i="11"/>
  <c r="XW8" i="11" l="1"/>
  <c r="XV7" i="11"/>
  <c r="XV10" i="11"/>
  <c r="XW10" i="11" l="1"/>
  <c r="XX8" i="11"/>
  <c r="XX10" i="11" l="1"/>
  <c r="XY8" i="11"/>
  <c r="XY10" i="11" l="1"/>
  <c r="XZ8" i="11"/>
  <c r="YA8" i="11" l="1"/>
  <c r="XZ10" i="11"/>
  <c r="YA10" i="11" l="1"/>
  <c r="YB8" i="11"/>
  <c r="YC8" i="11" l="1"/>
  <c r="YB10" i="11"/>
  <c r="YD8" i="11" l="1"/>
  <c r="YC10" i="11"/>
  <c r="YC7" i="11"/>
  <c r="YE8" i="11" l="1"/>
  <c r="YD10" i="11"/>
  <c r="YE10" i="11" l="1"/>
  <c r="YF8" i="11"/>
  <c r="YG8" i="11" l="1"/>
  <c r="YF10" i="11"/>
  <c r="YG10" i="11" l="1"/>
  <c r="YH8" i="11"/>
  <c r="YH10" i="11" l="1"/>
  <c r="YI8" i="11"/>
  <c r="YI10" i="11" l="1"/>
  <c r="YJ8" i="11"/>
  <c r="YK8" i="11" l="1"/>
  <c r="YJ10" i="11"/>
  <c r="YJ7" i="11"/>
  <c r="YL8" i="11" l="1"/>
  <c r="YK10" i="11"/>
  <c r="YM8" i="11" l="1"/>
  <c r="YL10" i="11"/>
  <c r="YM10" i="11" l="1"/>
  <c r="YN8" i="11"/>
  <c r="YO8" i="11" l="1"/>
  <c r="YN10" i="11"/>
  <c r="YO10" i="11" l="1"/>
  <c r="YP8" i="11"/>
  <c r="YP10" i="11" l="1"/>
  <c r="YQ8" i="11"/>
  <c r="YQ10" i="11" l="1"/>
  <c r="YR8" i="11"/>
  <c r="YQ7" i="11"/>
  <c r="YS8" i="11" l="1"/>
  <c r="YR10" i="11"/>
  <c r="YT8" i="11" l="1"/>
  <c r="YS10" i="11"/>
  <c r="YT10" i="11" l="1"/>
  <c r="YU8" i="11"/>
  <c r="YU10" i="11" l="1"/>
  <c r="YV8" i="11"/>
  <c r="YW8" i="11" l="1"/>
  <c r="YV10" i="11"/>
  <c r="YW10" i="11" l="1"/>
  <c r="YX8" i="11"/>
  <c r="YX7" i="11" l="1"/>
  <c r="YX10" i="11"/>
  <c r="YY8" i="11"/>
  <c r="YY10" i="11" l="1"/>
  <c r="YZ8" i="11"/>
  <c r="YZ10" i="11" l="1"/>
  <c r="ZA8" i="11"/>
  <c r="ZA10" i="11" l="1"/>
  <c r="ZB8" i="11"/>
  <c r="ZC8" i="11" l="1"/>
  <c r="ZB10" i="11"/>
  <c r="ZC10" i="11" l="1"/>
  <c r="ZD8" i="11"/>
  <c r="ZD10" i="11" l="1"/>
  <c r="ZE8" i="11"/>
  <c r="ZE10" i="11" l="1"/>
  <c r="ZE7" i="11"/>
  <c r="ZF8" i="11"/>
  <c r="ZF10" i="11" l="1"/>
  <c r="ZG8" i="11"/>
  <c r="ZG10" i="11" l="1"/>
  <c r="ZH8" i="11"/>
  <c r="ZI8" i="11" l="1"/>
  <c r="ZH10" i="11"/>
  <c r="ZJ8" i="11" l="1"/>
  <c r="ZI10" i="11"/>
  <c r="ZK8" i="11" l="1"/>
  <c r="ZJ10" i="11"/>
  <c r="ZK10" i="11" l="1"/>
  <c r="ZL8" i="11"/>
  <c r="ZM8" i="11" l="1"/>
  <c r="ZL10" i="11"/>
  <c r="ZL7" i="11"/>
  <c r="ZM10" i="11" l="1"/>
  <c r="ZN8" i="11"/>
  <c r="ZN10" i="11" l="1"/>
  <c r="ZO8" i="11"/>
  <c r="ZO10" i="11" l="1"/>
  <c r="ZP8" i="11"/>
  <c r="ZQ8" i="11" l="1"/>
  <c r="ZP10" i="11"/>
  <c r="ZR8" i="11" l="1"/>
  <c r="ZQ10" i="11"/>
  <c r="ZS8" i="11" l="1"/>
  <c r="ZR10" i="11"/>
  <c r="ZS10" i="11" l="1"/>
  <c r="ZT8" i="11"/>
  <c r="ZS7" i="11"/>
  <c r="ZU8" i="11" l="1"/>
  <c r="ZT10" i="11"/>
  <c r="ZV8" i="11" l="1"/>
  <c r="ZU10" i="11"/>
  <c r="ZV10" i="11" l="1"/>
  <c r="ZW8" i="11"/>
  <c r="ZW10" i="11" l="1"/>
  <c r="ZX8" i="11"/>
  <c r="ZY8" i="11" l="1"/>
  <c r="ZX10" i="11"/>
  <c r="ZY10" i="11" l="1"/>
  <c r="ZZ8" i="11"/>
  <c r="AAA8" i="11" l="1"/>
  <c r="ZZ10" i="11"/>
  <c r="ZZ7" i="11"/>
  <c r="AAA10" i="11" l="1"/>
  <c r="AAB8" i="11"/>
  <c r="AAC8" i="11" l="1"/>
  <c r="AAB10" i="11"/>
  <c r="AAC10" i="11" l="1"/>
  <c r="AAD8" i="11"/>
  <c r="AAE8" i="11" l="1"/>
  <c r="AAD10" i="11"/>
  <c r="AAE10" i="11" l="1"/>
  <c r="AAF8" i="11"/>
  <c r="AAG8" i="11" l="1"/>
  <c r="AAF10" i="11"/>
  <c r="AAG10" i="11" l="1"/>
  <c r="AAG7" i="11"/>
  <c r="AAH8" i="11"/>
  <c r="AAI8" i="11" l="1"/>
  <c r="AAH10" i="11"/>
  <c r="AAI10" i="11" l="1"/>
  <c r="AAJ8" i="11"/>
  <c r="AAK8" i="11" l="1"/>
  <c r="AAJ10" i="11"/>
  <c r="AAK10" i="11" l="1"/>
  <c r="AAL8" i="11"/>
  <c r="AAL10" i="11" l="1"/>
  <c r="AAM8" i="11"/>
  <c r="AAM10" i="11" l="1"/>
  <c r="AAN8" i="11"/>
  <c r="AAN10" i="11" l="1"/>
  <c r="AAN7" i="11"/>
  <c r="AAO8" i="11"/>
  <c r="AAO10" i="11" l="1"/>
  <c r="AAP8" i="11"/>
  <c r="AAQ8" i="11" l="1"/>
  <c r="AAP10" i="11"/>
  <c r="AAR8" i="11" l="1"/>
  <c r="AAQ10" i="11"/>
  <c r="AAS8" i="11" l="1"/>
  <c r="AAR10" i="11"/>
  <c r="AAT8" i="11" l="1"/>
  <c r="AAS10" i="11"/>
  <c r="AAT10" i="11" l="1"/>
  <c r="AAU8" i="11"/>
  <c r="AAU7" i="11" l="1"/>
  <c r="AAU10" i="11"/>
  <c r="AAV8" i="11"/>
  <c r="AAV10" i="11" l="1"/>
  <c r="AAW8" i="11"/>
  <c r="AAW10" i="11" l="1"/>
  <c r="AAX8" i="11"/>
  <c r="AAY8" i="11" l="1"/>
  <c r="AAX10" i="11"/>
  <c r="AAZ8" i="11" l="1"/>
  <c r="AAY10" i="11"/>
  <c r="ABA8" i="11" l="1"/>
  <c r="AAZ10" i="11"/>
  <c r="ABB8" i="11" l="1"/>
  <c r="ABA10" i="11"/>
  <c r="ABB10" i="11" l="1"/>
  <c r="ABB7" i="11"/>
  <c r="ABC8" i="11"/>
  <c r="ABC10" i="11" l="1"/>
  <c r="ABD8" i="11"/>
  <c r="ABD10" i="11" l="1"/>
  <c r="ABE8" i="11"/>
  <c r="ABE10" i="11" l="1"/>
  <c r="ABF8" i="11"/>
  <c r="ABG8" i="11" l="1"/>
  <c r="ABF10" i="11"/>
  <c r="ABH8" i="11" l="1"/>
  <c r="ABG10" i="11"/>
  <c r="ABI8" i="11" l="1"/>
  <c r="ABH10" i="11"/>
  <c r="ABJ8" i="11" l="1"/>
  <c r="ABI7" i="11"/>
  <c r="ABI10" i="11"/>
  <c r="ABJ10" i="11" l="1"/>
  <c r="ABK8" i="11"/>
  <c r="ABK10" i="11" l="1"/>
  <c r="ABL8" i="11"/>
  <c r="ABL10" i="11" l="1"/>
  <c r="ABM8" i="11"/>
  <c r="ABM10" i="11" l="1"/>
  <c r="ABN8" i="11"/>
  <c r="ABO8" i="11" l="1"/>
  <c r="ABN10" i="11"/>
  <c r="ABP8" i="11" l="1"/>
  <c r="ABO10" i="11"/>
  <c r="ABQ8" i="11" l="1"/>
  <c r="ABP7" i="11"/>
  <c r="ABP10" i="11"/>
  <c r="ABR8" i="11" l="1"/>
  <c r="ABQ10" i="11"/>
  <c r="ABR10" i="11" l="1"/>
  <c r="ABS8" i="11"/>
  <c r="ABS10" i="11" l="1"/>
  <c r="ABT8" i="11"/>
  <c r="ABT10" i="11" l="1"/>
  <c r="ABU8" i="11"/>
  <c r="ABU10" i="11" l="1"/>
  <c r="ABV8" i="11"/>
  <c r="ABW8" i="11" l="1"/>
  <c r="ABV10" i="11"/>
  <c r="ABX8" i="11" l="1"/>
  <c r="ABW7" i="11"/>
  <c r="ABW10" i="11"/>
  <c r="ABY8" i="11" l="1"/>
  <c r="ABX10" i="11"/>
  <c r="ABZ8" i="11" l="1"/>
  <c r="ABY10" i="11"/>
  <c r="ABZ10" i="11" l="1"/>
  <c r="ACA8" i="11"/>
  <c r="ACA10" i="11" l="1"/>
  <c r="ACB8" i="11"/>
  <c r="ACB10" i="11" l="1"/>
  <c r="ACC8" i="11"/>
  <c r="ACC10" i="11" l="1"/>
  <c r="ACD8" i="11"/>
  <c r="ACE8" i="11" l="1"/>
  <c r="ACD7" i="11"/>
  <c r="ACD10" i="11"/>
  <c r="ACF8" i="11" l="1"/>
  <c r="ACE10" i="11"/>
  <c r="ACG8" i="11" l="1"/>
  <c r="ACF10" i="11"/>
  <c r="ACH8" i="11" l="1"/>
  <c r="ACG10" i="11"/>
  <c r="ACH10" i="11" l="1"/>
  <c r="ACI8" i="11"/>
  <c r="ACI10" i="11" l="1"/>
  <c r="ACJ8" i="11"/>
  <c r="ACJ10" i="11" l="1"/>
  <c r="ACK8" i="11"/>
  <c r="ACK10" i="11" l="1"/>
  <c r="ACL8" i="11"/>
  <c r="ACK7" i="11"/>
  <c r="ACM8" i="11" l="1"/>
  <c r="ACL10" i="11"/>
  <c r="ACN8" i="11" l="1"/>
  <c r="ACM10" i="11"/>
  <c r="ACO8" i="11" l="1"/>
  <c r="ACN10" i="11"/>
  <c r="ACP8" i="11" l="1"/>
  <c r="ACO10" i="11"/>
  <c r="ACP10" i="11" l="1"/>
  <c r="ACQ8" i="11"/>
  <c r="ACQ10" i="11" l="1"/>
  <c r="ACR8" i="11"/>
  <c r="ACR10" i="11" l="1"/>
  <c r="ACR7" i="11"/>
  <c r="ACS8" i="11"/>
  <c r="ACS10" i="11" l="1"/>
  <c r="ACT8" i="11"/>
  <c r="ACU8" i="11" l="1"/>
  <c r="ACT10" i="11"/>
  <c r="ACV8" i="11" l="1"/>
  <c r="ACU10" i="11"/>
  <c r="ACW8" i="11" l="1"/>
  <c r="ACV10" i="11"/>
  <c r="ACX8" i="11" l="1"/>
  <c r="ACX10" i="11" s="1"/>
  <c r="ACW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9" authorId="0" shapeId="0" xr:uid="{00000000-0006-0000-0200-000001000000}">
      <text>
        <r>
          <rPr>
            <b/>
            <sz val="11"/>
            <color indexed="81"/>
            <rFont val="Tahoma"/>
            <family val="2"/>
          </rPr>
          <t xml:space="preserve">NO DE ITEM: </t>
        </r>
        <r>
          <rPr>
            <sz val="11"/>
            <color indexed="81"/>
            <rFont val="Tahoma"/>
            <family val="2"/>
          </rPr>
          <t xml:space="preserve">Este solo es una secuancia de tabla, no se modifica ni tien relevancia no es un campo editable
</t>
        </r>
      </text>
    </comment>
    <comment ref="I9" authorId="0" shapeId="0" xr:uid="{00000000-0006-0000-0200-000002000000}">
      <text>
        <r>
          <rPr>
            <b/>
            <sz val="11"/>
            <color indexed="81"/>
            <rFont val="Tahoma"/>
            <family val="2"/>
          </rPr>
          <t xml:space="preserve">CAUSAS: </t>
        </r>
        <r>
          <rPr>
            <sz val="11"/>
            <color indexed="81"/>
            <rFont val="Tahoma"/>
            <family val="2"/>
          </rPr>
          <t xml:space="preserve">Liste o agregue los problemas que haya detectado en su area siempre que tenga un dato de su ocurrencia.
</t>
        </r>
      </text>
    </comment>
    <comment ref="L9" authorId="0" shapeId="0" xr:uid="{00000000-0006-0000-0200-000003000000}">
      <text>
        <r>
          <rPr>
            <b/>
            <sz val="12"/>
            <color indexed="81"/>
            <rFont val="Tahoma"/>
            <family val="2"/>
          </rPr>
          <t xml:space="preserve">FRECUENCIA: </t>
        </r>
        <r>
          <rPr>
            <sz val="12"/>
            <color indexed="81"/>
            <rFont val="Tahoma"/>
            <family val="2"/>
          </rPr>
          <t xml:space="preserve">La frecuencia es el valor entero del numero de detecciones que tuvo cada causa, no es necesario organizar los datos por valor coloquelos sin ordenar.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00000000-0006-0000-0300-000001000000}">
      <text>
        <r>
          <rPr>
            <sz val="9"/>
            <color indexed="81"/>
            <rFont val="Tahoma"/>
            <family val="2"/>
          </rPr>
          <t>Es el número ordenado de mayor a menor según la frecuencia (datos recolectados) del problema / causa.</t>
        </r>
      </text>
    </comment>
    <comment ref="D2" authorId="0" shapeId="0" xr:uid="{00000000-0006-0000-0300-000002000000}">
      <text>
        <r>
          <rPr>
            <sz val="9"/>
            <color indexed="81"/>
            <rFont val="Tahoma"/>
            <family val="2"/>
          </rPr>
          <t xml:space="preserve">Son los problemas / causas ordenados de mayor a menor.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7" authorId="0" shapeId="0" xr:uid="{00000000-0006-0000-0700-000001000000}">
      <text>
        <r>
          <rPr>
            <sz val="9"/>
            <color indexed="81"/>
            <rFont val="Tahoma"/>
            <family val="2"/>
          </rPr>
          <t xml:space="preserve">Los intervalos de clase se calculan con raíz cuadrada. Si usted desea utilizar otra forma de calcular los intervalos, modifique la celda E7.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G36" authorId="0" shapeId="0" xr:uid="{00000000-0006-0000-0A00-000001000000}">
      <text>
        <r>
          <rPr>
            <b/>
            <sz val="18"/>
            <color indexed="81"/>
            <rFont val="Tahoma"/>
            <family val="2"/>
          </rPr>
          <t xml:space="preserve">NANCY SALAS: </t>
        </r>
        <r>
          <rPr>
            <sz val="18"/>
            <color indexed="81"/>
            <rFont val="Tahoma"/>
            <family val="2"/>
          </rPr>
          <t xml:space="preserve">Este valor es el resultado de dividir la suma de los valores de X entre el numero de muestras.
</t>
        </r>
      </text>
    </comment>
    <comment ref="I36" authorId="0" shapeId="0" xr:uid="{00000000-0006-0000-0A00-000002000000}">
      <text>
        <r>
          <rPr>
            <b/>
            <sz val="18"/>
            <color indexed="81"/>
            <rFont val="Tahoma"/>
            <family val="2"/>
          </rPr>
          <t>Nancy Salas:</t>
        </r>
        <r>
          <rPr>
            <sz val="18"/>
            <color indexed="81"/>
            <rFont val="Tahoma"/>
            <family val="2"/>
          </rPr>
          <t xml:space="preserve"> Este valor esle resultado de dividr la suma de los valores de R entre el numero de muestras
</t>
        </r>
      </text>
    </comment>
  </commentList>
</comments>
</file>

<file path=xl/sharedStrings.xml><?xml version="1.0" encoding="utf-8"?>
<sst xmlns="http://schemas.openxmlformats.org/spreadsheetml/2006/main" count="236" uniqueCount="192">
  <si>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</si>
  <si>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</si>
  <si>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Escriba el nombre del responsable del proyecto en la celda B3. Escriba la fecha de comienzo del proyecto en la celda E3. Inicio del proyecto: la etiqueta se encuentra en la celda C3.</t>
  </si>
  <si>
    <t>La semana que se muestra en la celda E4 representa la semana inicial para mostrar en la programación del proyecto en la celda I4. La fecha de inicio del proyecto se considera la semana 1. Para cambiar semana que se muestra, simplemente escriba un número de semana nuevo en la celda E4.
La fecha de inicio de cada semana, comenzando por la semana mostrada en la celda E4, comienza en la celda I4 y se calcula automáticamente. Hay 8 semanas representadas en esta vista desde la celda I4 hasta la celda BF4.
No debería modificar estas celdas.
La etiqueta de la semana para mostrar se encuentra en la celda C4.</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</si>
  <si>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</si>
  <si>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</si>
  <si>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 xml:space="preserve">No elimine esta fila. Esta fila está oculta para conservar una fórmula que se usa para resaltar el día actual dentro de la programación del proyecto. </t>
  </si>
  <si>
    <t>La celda B8 contiene el título de ejemplo de la Fase 1. 
Escriba un nuevo título en la celda B8.
Escriba un nombre para asignar la fase, si se aplica para el proyecto, en la celda C8.
Escriba el progreso de la fase completa, si se aplica para el proyecto, en la celda D8.
Escriba las fechas de inicio y finalización de la fase completa, si se aplica para el proyecto, en las celdas E8 y F8. 
El gráfico de Gantt rellena automáticamente las fechas adecuadas y aplica un sombreado según el progreso especificado.
Para eliminar la fase y trabajar solo con las tareas, elimine esta fila.</t>
  </si>
  <si>
    <t xml:space="preserve">La celda B9 contiene la tarea de ejemplo "Tarea 1". 
Escriba un nuevo nombre de tarea en la celda B9.
Escriba una persona a la que asignar la tarea en la celda C9.
Escriba el progreso de la tarea en la celda D9. Aparece una barra de progreso en la celda y se sombrea según el número de la celda. Por ejemplo, un progreso del 50 por ciento aplicaría sombreado a la mitad de la celda.
Escriba la fecha de inicio de la tarea en la celda E9.
Escriba la fecha de finalización de la tarea en la celda F9.
Aparece una barra de estado con sombreado para las fechas especificadas en bloques comenzando desde la celda I9 hasta la BL9. </t>
  </si>
  <si>
    <t>Las filas de la 10 a la 13 repiten el patrón de la fila 9. 
Repita las instrucciones de la celda A9 para todas las filas de tareas en esta hoja de cálculo. Sobrescriba los datos de ejemplo.
Un ejemplo de otra fase empieza en la celda A14. 
Continue escribiendo tareas en las celdas de la A10 a la A13 o vaya a la celda A14 para obtener más información.</t>
  </si>
  <si>
    <t>La celda a la derecha contiene el título de ejemplo de la Fase 2. 
Puede crear una nueva fase en cualquier momento en la columna B. Esta programación de proyecto no necesita fases. Para quitar la fase, basta con eliminar la fila.
Para crear un bloque de fase nuevo en esta fila, escriba un nuevo título en la celda a la derecha.
Para continuar agregando tareas a la fase anterior, escriba una nueva fila encima de esta y rellene los datos de la tarea como se explica en la celda A9.
Actualice los detalles de la fase en la celda a la derecha como se explica en la celda A8.
Continúe navegando por las celdas de la columna A para obtener más información.
Si no ha agregado nuevas filas en esta hoja de cálculo, verá que se han creado automáticamente 2 bloques de fase de ejemplo adicionales en las celdas B20 y B26. En caso contrario, desplácese por las celdas de la columna A para buscar los bloques adicionales. 
Repita las instrucciones de las celdas A8 y A9 cuando lo necesite.</t>
  </si>
  <si>
    <t>Bloque de título fase de ejemplo</t>
  </si>
  <si>
    <t>Esta es una fila vacía.</t>
  </si>
  <si>
    <t>Esta fila indica el final de la programación del proyecto. NO escriba nada en esta fila. 
Inserte nuevas filas encima de ésta para continuar creando la programación del proyecto.</t>
  </si>
  <si>
    <t>TÍTULO DEL PROYECTO</t>
  </si>
  <si>
    <t>Responsable del proyecto</t>
  </si>
  <si>
    <t>TAREA</t>
  </si>
  <si>
    <t>Título de la fase 1</t>
  </si>
  <si>
    <t>Tarea 1</t>
  </si>
  <si>
    <t>Tarea 2</t>
  </si>
  <si>
    <t>Tarea 3</t>
  </si>
  <si>
    <t>Tarea 4</t>
  </si>
  <si>
    <t>Tarea 5</t>
  </si>
  <si>
    <t>Título de la fase 2</t>
  </si>
  <si>
    <t>Título de la fase 3</t>
  </si>
  <si>
    <t>Título de la fase 4</t>
  </si>
  <si>
    <t>Inserte nuevas filas ENCIMA de ésta</t>
  </si>
  <si>
    <t>Inicio del proyecto:</t>
  </si>
  <si>
    <t>Semana para mostrar:</t>
  </si>
  <si>
    <t>Nombre</t>
  </si>
  <si>
    <t>PROGRESO</t>
  </si>
  <si>
    <t>INICIO</t>
  </si>
  <si>
    <t>FIN</t>
  </si>
  <si>
    <t>DÍAS</t>
  </si>
  <si>
    <t xml:space="preserve">GRÁFICO GANTT SIMPLE </t>
  </si>
  <si>
    <t>Diagrama de Ishikawa</t>
  </si>
  <si>
    <t>Fishbone Diagram</t>
  </si>
  <si>
    <t>Plantilla Diagrama de Pareto</t>
  </si>
  <si>
    <t>Instrucciones</t>
  </si>
  <si>
    <t>No. De item</t>
  </si>
  <si>
    <t>Causas de reclamo de pacientes</t>
  </si>
  <si>
    <t>Frecuencia</t>
  </si>
  <si>
    <t>Causa / Problema / Fenómeno</t>
  </si>
  <si>
    <t>Datos recolectados</t>
  </si>
  <si>
    <t>Tardanza en la atencion</t>
  </si>
  <si>
    <t>Falta de personal medico</t>
  </si>
  <si>
    <t>Falta personal enfermeria</t>
  </si>
  <si>
    <t>Maltrato por falta de medico</t>
  </si>
  <si>
    <t>No hay medicamento</t>
  </si>
  <si>
    <t>Malacomunicacion de medico paciente</t>
  </si>
  <si>
    <t>Falta de infraestrura</t>
  </si>
  <si>
    <t>Infraestructura deteriorada</t>
  </si>
  <si>
    <t>Falla de proceso</t>
  </si>
  <si>
    <t xml:space="preserve">No hay procedimiento </t>
  </si>
  <si>
    <t>Falta de insumos</t>
  </si>
  <si>
    <t>Falta equipo medico</t>
  </si>
  <si>
    <t>Personal no calificado</t>
  </si>
  <si>
    <t>test</t>
  </si>
  <si>
    <t>Alfa</t>
  </si>
  <si>
    <t>tes</t>
  </si>
  <si>
    <t>Ranking</t>
  </si>
  <si>
    <t>Frecuencia de Datos recolectados</t>
  </si>
  <si>
    <t>Posición real (Causas y datos ordenados)</t>
  </si>
  <si>
    <t>Frecuencia acumulada</t>
  </si>
  <si>
    <t>Porcentaje</t>
  </si>
  <si>
    <t>Porcentaje acumulado</t>
  </si>
  <si>
    <t>Nombre de la unidad:</t>
  </si>
  <si>
    <t>PROBLEMA</t>
  </si>
  <si>
    <t>Nivel de riesgo</t>
  </si>
  <si>
    <t>Impacto en costo</t>
  </si>
  <si>
    <t>Impacto en volumen</t>
  </si>
  <si>
    <t>TOTAL DE PRIORIZACIÓN</t>
  </si>
  <si>
    <t xml:space="preserve">Niveles de riesgo </t>
  </si>
  <si>
    <t>Problema 1</t>
  </si>
  <si>
    <t>Nivel</t>
  </si>
  <si>
    <t>Descripcion</t>
  </si>
  <si>
    <t>Problema 2</t>
  </si>
  <si>
    <t>Bajo sin riesgo</t>
  </si>
  <si>
    <t>Problema 3</t>
  </si>
  <si>
    <t>Leve</t>
  </si>
  <si>
    <t>Problema 4</t>
  </si>
  <si>
    <t>Moderado</t>
  </si>
  <si>
    <t>Problema 5</t>
  </si>
  <si>
    <t>Alto</t>
  </si>
  <si>
    <t>Problema 6</t>
  </si>
  <si>
    <t>Riesgoso</t>
  </si>
  <si>
    <t>Problema 7</t>
  </si>
  <si>
    <t>Impacto al costo</t>
  </si>
  <si>
    <t>Sin costo</t>
  </si>
  <si>
    <t>Costo bajo</t>
  </si>
  <si>
    <t>Costo moderado</t>
  </si>
  <si>
    <t>Costo alto</t>
  </si>
  <si>
    <t>Altamente costoso</t>
  </si>
  <si>
    <t>Bajo impacto</t>
  </si>
  <si>
    <t>Impacto leve</t>
  </si>
  <si>
    <t>Impacto moderado</t>
  </si>
  <si>
    <t>Impacto alto</t>
  </si>
  <si>
    <t>De muy alto impacto</t>
  </si>
  <si>
    <t xml:space="preserve">
Las celdas de color blanco son para llenar con sus causas detectadas. Las de color gris son cálculo automáticos y no se deben insertar datos ni modificar. Guarda tu libro constantemente.
Pasos a seguir: 
     1. Digita las causas o problemas, estas son los problemas detectados en tu area de trabajo o unidad.
     2. Digita los datos recolectados o frecuencia, es decir cuantas veces han ocurridos en tu peridod de tiempo de estudio.
     3. En la hoja de cálculos, Solo coloca la columna id en gráfico. Lo que aquí escribas será lo que aparecerá en el eje x del diagrama de pareto. No borres ni modifiques las celdas de la hoja cálculos.
     4. Modifica el gráfico a tu gusto.Para poder identifcar los problemas y analiza tus resultados.</t>
  </si>
  <si>
    <t>Responsable del proyecto:</t>
  </si>
  <si>
    <t>Plantilla Hoja de verificación</t>
  </si>
  <si>
    <t>Check Sheet template</t>
  </si>
  <si>
    <t>Proyecto/Proceso/Situación</t>
  </si>
  <si>
    <t>Nombre de observador</t>
  </si>
  <si>
    <t>Localización</t>
  </si>
  <si>
    <t>Fecha</t>
  </si>
  <si>
    <t>Evento/Producto/
Defectos</t>
  </si>
  <si>
    <t>Categoría 1</t>
  </si>
  <si>
    <t>Categoría 2</t>
  </si>
  <si>
    <t>Categoría 3</t>
  </si>
  <si>
    <t>Categoría 4</t>
  </si>
  <si>
    <t>Categoría 5</t>
  </si>
  <si>
    <t>Categoría 6</t>
  </si>
  <si>
    <t>Categoría 7</t>
  </si>
  <si>
    <t>Total Defecto</t>
  </si>
  <si>
    <t>Defecto 1</t>
  </si>
  <si>
    <t>Defecto 2</t>
  </si>
  <si>
    <t>Defecto 3</t>
  </si>
  <si>
    <t>Defecto 4</t>
  </si>
  <si>
    <t>Defecto 5</t>
  </si>
  <si>
    <t>Defecto 6</t>
  </si>
  <si>
    <t>Defecto 7</t>
  </si>
  <si>
    <t>Defecto 8</t>
  </si>
  <si>
    <t>Defecto 9</t>
  </si>
  <si>
    <t>Defecto 10</t>
  </si>
  <si>
    <t>Total</t>
  </si>
  <si>
    <t>Las celdas de color blanco son las que se pueden diligenciar. Las de color gris son de cálculo automático.
1. Escribe los datos que deseas visualizar en el histograma. Podrás digitar hasta 200 datos.
2. Visualiza en la hoja de cálculos y datos, la tabla con los cálculos de rango, amplitud de clase, número de intervalos y los intervalos definidos.
3. Modifica el gráfico a tu gusto
*Cualquier modificación a una celda de color gris, puede ocasionar el daño de las formulas. No olvides guardar tu trabajo constantemente.</t>
  </si>
  <si>
    <t>Digita los datos</t>
  </si>
  <si>
    <t>Datos</t>
  </si>
  <si>
    <t>Cálculos</t>
  </si>
  <si>
    <t>Intervalo de clase</t>
  </si>
  <si>
    <t>Condicional</t>
  </si>
  <si>
    <t>¿Entra a gráfico?</t>
  </si>
  <si>
    <t>Marca de clase</t>
  </si>
  <si>
    <t>Dato mínimo</t>
  </si>
  <si>
    <t>Desde</t>
  </si>
  <si>
    <t>Hasta</t>
  </si>
  <si>
    <t>Dato máximo</t>
  </si>
  <si>
    <t>Si entra a gráfico</t>
  </si>
  <si>
    <t>Rango</t>
  </si>
  <si>
    <t>Número de datos</t>
  </si>
  <si>
    <t>Número de intervalos</t>
  </si>
  <si>
    <t>Ancho de clase</t>
  </si>
  <si>
    <t>Coeficiente de correlación</t>
  </si>
  <si>
    <t>#</t>
  </si>
  <si>
    <t>EJE X</t>
  </si>
  <si>
    <t>EJE Y</t>
  </si>
  <si>
    <r>
      <rPr>
        <b/>
        <sz val="11"/>
        <color theme="1"/>
        <rFont val="Calibri"/>
        <family val="2"/>
        <scheme val="minor"/>
      </rPr>
      <t>Instrucciones</t>
    </r>
    <r>
      <rPr>
        <sz val="10"/>
        <rFont val="Arial"/>
        <family val="2"/>
      </rPr>
      <t xml:space="preserve">
Las celdas de color blanco son las que se pueden diligenciar. Las de color gris son de cálculo automático o no afectan el gráfico.
1. Comienza escribiendo los datos del eje independiente (x) y el eje dependiente (y).
2. Si tienes mas causas por escribir, inserta nuevas filas a partir de la Fila 2 para que lo que insertes se aprecie en el grafico. Si tienes menos causas, borra las filas empezando por la última fila (Fila 40)
3. Modifica el gráfico a tu gusto</t>
    </r>
  </si>
  <si>
    <t>Turnos</t>
  </si>
  <si>
    <t>Mañana</t>
  </si>
  <si>
    <t>Noche</t>
  </si>
  <si>
    <t>TOTAL DE DEFECTOS</t>
  </si>
  <si>
    <t>Tarde</t>
  </si>
  <si>
    <t># muestra</t>
  </si>
  <si>
    <t>OBSERVACIONES</t>
  </si>
  <si>
    <t>X</t>
  </si>
  <si>
    <t>R</t>
  </si>
  <si>
    <t>MAX</t>
  </si>
  <si>
    <t>MIN</t>
  </si>
  <si>
    <t>m=</t>
  </si>
  <si>
    <t>n:tamaño de las muestras</t>
  </si>
  <si>
    <t>n=</t>
  </si>
  <si>
    <t>LSC=</t>
  </si>
  <si>
    <t>LSC =</t>
  </si>
  <si>
    <t>LIC=X-A2*R</t>
  </si>
  <si>
    <t>LIC =</t>
  </si>
  <si>
    <t>Tabla para R</t>
  </si>
  <si>
    <t>Tabla para X</t>
  </si>
  <si>
    <t>LIC</t>
  </si>
  <si>
    <t>LC</t>
  </si>
  <si>
    <t>LSC</t>
  </si>
  <si>
    <t>Media</t>
  </si>
  <si>
    <t>Media Rango</t>
  </si>
  <si>
    <t>Media de Media</t>
  </si>
  <si>
    <t>Media de X media</t>
  </si>
  <si>
    <t>Media R</t>
  </si>
  <si>
    <r>
      <t>LSC=RD</t>
    </r>
    <r>
      <rPr>
        <vertAlign val="subscript"/>
        <sz val="24"/>
        <color indexed="8"/>
        <rFont val="Calibri"/>
        <family val="2"/>
      </rPr>
      <t>4</t>
    </r>
  </si>
  <si>
    <r>
      <t>LSC= X+A</t>
    </r>
    <r>
      <rPr>
        <vertAlign val="subscript"/>
        <sz val="24"/>
        <color indexed="8"/>
        <rFont val="Calibri"/>
        <family val="2"/>
      </rPr>
      <t>2</t>
    </r>
    <r>
      <rPr>
        <sz val="24"/>
        <color indexed="8"/>
        <rFont val="Calibri"/>
        <family val="2"/>
      </rPr>
      <t>*R</t>
    </r>
  </si>
  <si>
    <r>
      <t>A</t>
    </r>
    <r>
      <rPr>
        <vertAlign val="subscript"/>
        <sz val="24"/>
        <color indexed="8"/>
        <rFont val="Calibri"/>
        <family val="2"/>
      </rPr>
      <t xml:space="preserve">2 </t>
    </r>
    <r>
      <rPr>
        <sz val="24"/>
        <color indexed="8"/>
        <rFont val="Calibri"/>
        <family val="2"/>
      </rPr>
      <t>=</t>
    </r>
  </si>
  <si>
    <r>
      <t>D</t>
    </r>
    <r>
      <rPr>
        <vertAlign val="subscript"/>
        <sz val="24"/>
        <color indexed="8"/>
        <rFont val="Calibri"/>
        <family val="2"/>
      </rPr>
      <t xml:space="preserve">3 </t>
    </r>
    <r>
      <rPr>
        <sz val="24"/>
        <color indexed="8"/>
        <rFont val="Calibri"/>
        <family val="2"/>
      </rPr>
      <t>=</t>
    </r>
  </si>
  <si>
    <r>
      <t>LIC=RD</t>
    </r>
    <r>
      <rPr>
        <vertAlign val="subscript"/>
        <sz val="24"/>
        <color indexed="8"/>
        <rFont val="Calibri"/>
        <family val="2"/>
      </rPr>
      <t>3</t>
    </r>
  </si>
  <si>
    <r>
      <t>D</t>
    </r>
    <r>
      <rPr>
        <vertAlign val="subscript"/>
        <sz val="24"/>
        <color indexed="8"/>
        <rFont val="Calibri"/>
        <family val="2"/>
      </rPr>
      <t xml:space="preserve">4 </t>
    </r>
    <r>
      <rPr>
        <sz val="24"/>
        <color indexed="8"/>
        <rFont val="Calibri"/>
        <family val="2"/>
      </rPr>
      <t>=</t>
    </r>
  </si>
  <si>
    <t>m= número de muestras</t>
  </si>
  <si>
    <t>GRÁFICA DE CONTROL  X-R</t>
  </si>
  <si>
    <t>Límites de Rango</t>
  </si>
  <si>
    <t>Límites de Media</t>
  </si>
  <si>
    <t>ÁREAS DE LA UNIDAD</t>
  </si>
  <si>
    <t>Área 1</t>
  </si>
  <si>
    <t>Área 2</t>
  </si>
  <si>
    <t>Área 3</t>
  </si>
  <si>
    <t>Área 4</t>
  </si>
  <si>
    <t>ASIGNADO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</si>
</sst>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0_);_(* \(#,##0\);_(* &quot;-&quot;_);_(@_)"/>
    <numFmt numFmtId="165" formatCode="_(* #,##0.00_);_(* \(#,##0.00\);_(* &quot;-&quot;??_);_(@_)"/>
    <numFmt numFmtId="166" formatCode="_-* #,##0\ &quot;€&quot;_-;\-* #,##0\ &quot;€&quot;_-;_-* &quot;-&quot;\ &quot;€&quot;_-;_-@_-"/>
    <numFmt numFmtId="167" formatCode="_-* #,##0.00\ &quot;€&quot;_-;\-* #,##0.00\ &quot;€&quot;_-;_-* &quot;-&quot;??\ &quot;€&quot;_-;_-@_-"/>
    <numFmt numFmtId="168" formatCode="d\-m\-yy;@"/>
    <numFmt numFmtId="169" formatCode="d"/>
    <numFmt numFmtId="170" formatCode="ddd\,\ yyyy\-mm\-dd;@"/>
    <numFmt numFmtId="171" formatCode="d\ &quot;de&quot;\ mmmm\ &quot;de&quot;\ yyyy"/>
    <numFmt numFmtId="172" formatCode="0.0%"/>
    <numFmt numFmtId="173" formatCode="0.0"/>
    <numFmt numFmtId="174" formatCode="0.000000"/>
    <numFmt numFmtId="175" formatCode="0.000"/>
    <numFmt numFmtId="176" formatCode="#,##0.000"/>
  </numFmts>
  <fonts count="87"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1"/>
      <name val="Calibri"/>
      <family val="2"/>
      <scheme val="minor"/>
    </font>
    <font>
      <sz val="18"/>
      <color theme="1"/>
      <name val="Calibri"/>
      <family val="2"/>
      <scheme val="minor"/>
    </font>
    <font>
      <sz val="20"/>
      <color theme="1"/>
      <name val="Calibri"/>
      <family val="2"/>
      <scheme val="minor"/>
    </font>
    <font>
      <b/>
      <sz val="20"/>
      <color theme="1"/>
      <name val="Calibri"/>
      <family val="2"/>
      <scheme val="minor"/>
    </font>
    <font>
      <b/>
      <sz val="20"/>
      <color theme="0"/>
      <name val="Calibri"/>
      <family val="2"/>
      <scheme val="minor"/>
    </font>
    <font>
      <b/>
      <sz val="18"/>
      <color theme="1"/>
      <name val="Gisha"/>
      <family val="2"/>
    </font>
    <font>
      <b/>
      <sz val="18"/>
      <color theme="0"/>
      <name val="Gisha"/>
      <family val="2"/>
    </font>
    <font>
      <b/>
      <sz val="12"/>
      <color theme="1"/>
      <name val="Calibri"/>
      <family val="2"/>
      <scheme val="minor"/>
    </font>
    <font>
      <u/>
      <sz val="11"/>
      <color theme="10"/>
      <name val="Calibri"/>
      <family val="2"/>
      <scheme val="minor"/>
    </font>
    <font>
      <b/>
      <sz val="18"/>
      <color theme="0"/>
      <name val="Calibri"/>
      <family val="2"/>
      <scheme val="minor"/>
    </font>
    <font>
      <b/>
      <sz val="22"/>
      <color theme="0"/>
      <name val="Calibri"/>
      <family val="2"/>
      <scheme val="minor"/>
    </font>
    <font>
      <b/>
      <sz val="12"/>
      <color theme="0"/>
      <name val="Raleway"/>
      <family val="2"/>
    </font>
    <font>
      <b/>
      <sz val="11"/>
      <color indexed="81"/>
      <name val="Tahoma"/>
      <family val="2"/>
    </font>
    <font>
      <sz val="11"/>
      <color indexed="81"/>
      <name val="Tahoma"/>
      <family val="2"/>
    </font>
    <font>
      <b/>
      <sz val="12"/>
      <color indexed="81"/>
      <name val="Tahoma"/>
      <family val="2"/>
    </font>
    <font>
      <sz val="12"/>
      <color indexed="81"/>
      <name val="Tahoma"/>
      <family val="2"/>
    </font>
    <font>
      <b/>
      <sz val="12"/>
      <color theme="0"/>
      <name val="Calibri"/>
      <family val="2"/>
      <scheme val="minor"/>
    </font>
    <font>
      <sz val="9"/>
      <color indexed="81"/>
      <name val="Tahoma"/>
      <family val="2"/>
    </font>
    <font>
      <b/>
      <sz val="18"/>
      <color theme="1"/>
      <name val="Calibri"/>
      <family val="2"/>
      <scheme val="minor"/>
    </font>
    <font>
      <b/>
      <sz val="14"/>
      <color theme="1"/>
      <name val="Calibri"/>
      <family val="2"/>
      <scheme val="minor"/>
    </font>
    <font>
      <b/>
      <sz val="14"/>
      <color rgb="FF000000"/>
      <name val="Calibri"/>
      <family val="2"/>
    </font>
    <font>
      <b/>
      <sz val="14"/>
      <color rgb="FF404040"/>
      <name val="Calibri"/>
      <family val="2"/>
    </font>
    <font>
      <b/>
      <sz val="10"/>
      <color rgb="FF404040"/>
      <name val="Calibri"/>
      <family val="2"/>
    </font>
    <font>
      <b/>
      <sz val="16"/>
      <color theme="1"/>
      <name val="Calibri"/>
      <family val="2"/>
      <scheme val="minor"/>
    </font>
    <font>
      <sz val="10"/>
      <color theme="0"/>
      <name val="Arial"/>
      <family val="2"/>
    </font>
    <font>
      <b/>
      <sz val="10"/>
      <color theme="0"/>
      <name val="Arial"/>
      <family val="2"/>
    </font>
    <font>
      <sz val="11"/>
      <name val="Arial"/>
      <family val="2"/>
    </font>
    <font>
      <sz val="12"/>
      <color theme="0"/>
      <name val="Arial"/>
      <family val="2"/>
    </font>
    <font>
      <b/>
      <sz val="9"/>
      <name val="Calibri"/>
      <family val="2"/>
    </font>
    <font>
      <b/>
      <sz val="10"/>
      <color theme="0"/>
      <name val="Calibri"/>
      <family val="2"/>
    </font>
    <font>
      <b/>
      <sz val="7.5"/>
      <color theme="1"/>
      <name val="Calibri"/>
      <family val="2"/>
    </font>
    <font>
      <b/>
      <sz val="7.5"/>
      <color theme="0"/>
      <name val="Calibri"/>
      <family val="2"/>
    </font>
    <font>
      <b/>
      <sz val="11"/>
      <color theme="0"/>
      <name val="Raleway"/>
      <family val="2"/>
    </font>
    <font>
      <b/>
      <sz val="10"/>
      <color theme="0"/>
      <name val="Raleway"/>
      <family val="2"/>
    </font>
    <font>
      <b/>
      <sz val="22"/>
      <color theme="1"/>
      <name val="Calibri"/>
      <family val="2"/>
      <scheme val="minor"/>
    </font>
    <font>
      <sz val="22"/>
      <color theme="1"/>
      <name val="Calibri"/>
      <family val="2"/>
      <scheme val="minor"/>
    </font>
    <font>
      <b/>
      <sz val="24"/>
      <color theme="1"/>
      <name val="Gisha"/>
      <family val="2"/>
    </font>
    <font>
      <b/>
      <sz val="24"/>
      <color theme="1"/>
      <name val="Calibri"/>
      <family val="2"/>
      <scheme val="minor"/>
    </font>
    <font>
      <sz val="24"/>
      <color theme="1"/>
      <name val="Calibri"/>
      <family val="2"/>
      <scheme val="minor"/>
    </font>
    <font>
      <sz val="14"/>
      <color theme="1"/>
      <name val="Gisha"/>
    </font>
    <font>
      <b/>
      <sz val="18"/>
      <color theme="0"/>
      <name val="Raleway"/>
      <family val="2"/>
    </font>
    <font>
      <sz val="14"/>
      <color theme="0"/>
      <name val="Calibri"/>
      <family val="2"/>
      <scheme val="minor"/>
    </font>
    <font>
      <b/>
      <sz val="14"/>
      <color theme="0"/>
      <name val="Calibri"/>
      <family val="2"/>
      <scheme val="minor"/>
    </font>
    <font>
      <sz val="20"/>
      <color theme="0"/>
      <name val="Calibri"/>
      <family val="2"/>
      <scheme val="minor"/>
    </font>
    <font>
      <sz val="26"/>
      <color theme="1"/>
      <name val="Calibri"/>
      <family val="2"/>
      <scheme val="minor"/>
    </font>
    <font>
      <b/>
      <sz val="26"/>
      <color theme="1"/>
      <name val="Calibri"/>
      <family val="2"/>
      <scheme val="minor"/>
    </font>
    <font>
      <b/>
      <sz val="28"/>
      <color theme="1"/>
      <name val="Calibri"/>
      <family val="2"/>
      <scheme val="minor"/>
    </font>
    <font>
      <b/>
      <sz val="24"/>
      <color theme="0"/>
      <name val="Calibri"/>
      <family val="2"/>
      <scheme val="minor"/>
    </font>
    <font>
      <b/>
      <sz val="18"/>
      <color indexed="81"/>
      <name val="Tahoma"/>
      <family val="2"/>
    </font>
    <font>
      <sz val="18"/>
      <color indexed="81"/>
      <name val="Tahoma"/>
      <family val="2"/>
    </font>
    <font>
      <vertAlign val="subscript"/>
      <sz val="24"/>
      <color indexed="8"/>
      <name val="Calibri"/>
      <family val="2"/>
    </font>
    <font>
      <sz val="24"/>
      <color indexed="8"/>
      <name val="Calibri"/>
      <family val="2"/>
    </font>
    <font>
      <sz val="24"/>
      <color rgb="FFFF0000"/>
      <name val="Calibri"/>
      <family val="2"/>
      <scheme val="minor"/>
    </font>
    <font>
      <b/>
      <sz val="26"/>
      <color theme="0"/>
      <name val="Calibri"/>
      <family val="2"/>
      <scheme val="minor"/>
    </font>
    <font>
      <b/>
      <sz val="36"/>
      <color theme="1"/>
      <name val="Calibri"/>
      <family val="2"/>
      <scheme val="minor"/>
    </font>
    <font>
      <b/>
      <sz val="28"/>
      <color theme="0"/>
      <name val="Calibri"/>
      <family val="2"/>
      <scheme val="minor"/>
    </font>
    <font>
      <sz val="26"/>
      <color theme="0"/>
      <name val="Calibri"/>
      <family val="2"/>
      <scheme val="minor"/>
    </font>
  </fonts>
  <fills count="6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3"/>
        <bgColor indexed="64"/>
      </patternFill>
    </fill>
    <fill>
      <patternFill patternType="solid">
        <fgColor rgb="FF7030A0"/>
        <bgColor indexed="64"/>
      </patternFill>
    </fill>
    <fill>
      <patternFill patternType="solid">
        <fgColor theme="1"/>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C0C0C0"/>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rgb="FFFF0000"/>
        <bgColor indexed="64"/>
      </patternFill>
    </fill>
    <fill>
      <patternFill patternType="solid">
        <fgColor rgb="FF000000"/>
        <bgColor indexed="64"/>
      </patternFill>
    </fill>
    <fill>
      <patternFill patternType="solid">
        <fgColor theme="1" tint="4.9989318521683403E-2"/>
        <bgColor indexed="64"/>
      </patternFill>
    </fill>
    <fill>
      <patternFill patternType="solid">
        <fgColor indexed="9"/>
        <bgColor indexed="64"/>
      </patternFill>
    </fill>
  </fills>
  <borders count="93">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right>
      <top style="medium">
        <color indexed="64"/>
      </top>
      <bottom/>
      <diagonal/>
    </border>
    <border>
      <left style="medium">
        <color indexed="64"/>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diagonal/>
    </border>
    <border>
      <left/>
      <right/>
      <top style="medium">
        <color rgb="FF000000"/>
      </top>
      <bottom/>
      <diagonal/>
    </border>
    <border>
      <left style="medium">
        <color theme="1"/>
      </left>
      <right style="medium">
        <color theme="1"/>
      </right>
      <top style="medium">
        <color theme="1"/>
      </top>
      <bottom/>
      <diagonal/>
    </border>
    <border>
      <left/>
      <right style="medium">
        <color rgb="FF000000"/>
      </right>
      <top style="medium">
        <color rgb="FF00000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left>
      <right style="thin">
        <color theme="0"/>
      </right>
      <top style="medium">
        <color theme="1"/>
      </top>
      <bottom/>
      <diagonal/>
    </border>
    <border>
      <left style="thin">
        <color theme="0"/>
      </left>
      <right style="thin">
        <color theme="0"/>
      </right>
      <top style="medium">
        <color theme="1"/>
      </top>
      <bottom/>
      <diagonal/>
    </border>
    <border>
      <left style="thin">
        <color theme="0"/>
      </left>
      <right style="medium">
        <color theme="1"/>
      </right>
      <top style="medium">
        <color theme="1"/>
      </top>
      <bottom/>
      <diagonal/>
    </border>
    <border>
      <left style="medium">
        <color theme="1"/>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right>
      <top style="thin">
        <color theme="1" tint="0.34998626667073579"/>
      </top>
      <bottom style="thin">
        <color theme="1" tint="0.34998626667073579"/>
      </bottom>
      <diagonal/>
    </border>
    <border>
      <left style="medium">
        <color theme="1"/>
      </left>
      <right style="thin">
        <color theme="1" tint="0.34998626667073579"/>
      </right>
      <top style="thin">
        <color theme="1" tint="0.34998626667073579"/>
      </top>
      <bottom style="medium">
        <color theme="1"/>
      </bottom>
      <diagonal/>
    </border>
    <border>
      <left style="thin">
        <color theme="1" tint="0.34998626667073579"/>
      </left>
      <right style="thin">
        <color theme="1" tint="0.34998626667073579"/>
      </right>
      <top style="thin">
        <color theme="1" tint="0.34998626667073579"/>
      </top>
      <bottom style="medium">
        <color theme="1"/>
      </bottom>
      <diagonal/>
    </border>
    <border>
      <left style="thin">
        <color theme="1" tint="0.34998626667073579"/>
      </left>
      <right style="medium">
        <color theme="1"/>
      </right>
      <top style="thin">
        <color theme="1" tint="0.34998626667073579"/>
      </top>
      <bottom style="medium">
        <color theme="1"/>
      </bottom>
      <diagonal/>
    </border>
  </borders>
  <cellStyleXfs count="58">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16"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70" fontId="9" fillId="0" borderId="3">
      <alignment horizontal="center" vertical="center"/>
    </xf>
    <xf numFmtId="168"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18" fillId="0" borderId="0" applyNumberFormat="0" applyFill="0" applyBorder="0" applyAlignment="0" applyProtection="0"/>
    <xf numFmtId="164"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0" fontId="19" fillId="0" borderId="0" applyNumberFormat="0" applyFill="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2" fillId="16" borderId="0" applyNumberFormat="0" applyBorder="0" applyAlignment="0" applyProtection="0"/>
    <xf numFmtId="0" fontId="23" fillId="17" borderId="10" applyNumberFormat="0" applyAlignment="0" applyProtection="0"/>
    <xf numFmtId="0" fontId="24" fillId="18" borderId="11" applyNumberFormat="0" applyAlignment="0" applyProtection="0"/>
    <xf numFmtId="0" fontId="25" fillId="18" borderId="10" applyNumberFormat="0" applyAlignment="0" applyProtection="0"/>
    <xf numFmtId="0" fontId="26" fillId="0" borderId="12" applyNumberFormat="0" applyFill="0" applyAlignment="0" applyProtection="0"/>
    <xf numFmtId="0" fontId="27" fillId="19" borderId="13" applyNumberFormat="0" applyAlignment="0" applyProtection="0"/>
    <xf numFmtId="0" fontId="28" fillId="0" borderId="0" applyNumberFormat="0" applyFill="0" applyBorder="0" applyAlignment="0" applyProtection="0"/>
    <xf numFmtId="0" fontId="9" fillId="20" borderId="14" applyNumberFormat="0" applyFont="0" applyAlignment="0" applyProtection="0"/>
    <xf numFmtId="0" fontId="29" fillId="0" borderId="0" applyNumberFormat="0" applyFill="0" applyBorder="0" applyAlignment="0" applyProtection="0"/>
    <xf numFmtId="0" fontId="6" fillId="0" borderId="15" applyNumberFormat="0" applyFill="0" applyAlignment="0" applyProtection="0"/>
    <xf numFmtId="0" fontId="16"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16"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6"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16"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6"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16"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17" fillId="0" borderId="0"/>
    <xf numFmtId="0" fontId="9" fillId="0" borderId="0"/>
    <xf numFmtId="0" fontId="38" fillId="0" borderId="0" applyNumberFormat="0" applyFill="0" applyBorder="0" applyAlignment="0" applyProtection="0"/>
    <xf numFmtId="9" fontId="9" fillId="0" borderId="0" applyFont="0" applyFill="0" applyBorder="0" applyAlignment="0" applyProtection="0"/>
  </cellStyleXfs>
  <cellXfs count="349">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16" fillId="0" borderId="0" xfId="3"/>
    <xf numFmtId="0" fontId="16" fillId="0" borderId="0" xfId="3" applyAlignment="1">
      <alignment wrapText="1"/>
    </xf>
    <xf numFmtId="0" fontId="16" fillId="0" borderId="0" xfId="0" applyFont="1" applyAlignment="1">
      <alignment horizontal="center"/>
    </xf>
    <xf numFmtId="0" fontId="0" fillId="0" borderId="0" xfId="0" applyAlignment="1">
      <alignment wrapText="1"/>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168" fontId="0" fillId="8" borderId="2" xfId="0" applyNumberFormat="1" applyFill="1" applyBorder="1" applyAlignment="1">
      <alignment horizontal="center" vertical="center"/>
    </xf>
    <xf numFmtId="168" fontId="5" fillId="8" borderId="2" xfId="0" applyNumberFormat="1" applyFont="1" applyFill="1" applyBorder="1" applyAlignment="1">
      <alignment horizontal="center" vertical="center"/>
    </xf>
    <xf numFmtId="168" fontId="9" fillId="3" borderId="2" xfId="10" applyFill="1">
      <alignment horizontal="center" vertical="center"/>
    </xf>
    <xf numFmtId="168" fontId="0" fillId="9" borderId="2" xfId="0" applyNumberFormat="1" applyFill="1" applyBorder="1" applyAlignment="1">
      <alignment horizontal="center" vertical="center"/>
    </xf>
    <xf numFmtId="168" fontId="5" fillId="9" borderId="2" xfId="0" applyNumberFormat="1" applyFont="1" applyFill="1" applyBorder="1" applyAlignment="1">
      <alignment horizontal="center" vertical="center"/>
    </xf>
    <xf numFmtId="168" fontId="9" fillId="4" borderId="2" xfId="10" applyFill="1">
      <alignment horizontal="center" vertical="center"/>
    </xf>
    <xf numFmtId="168" fontId="0" fillId="6" borderId="2" xfId="0" applyNumberFormat="1" applyFill="1" applyBorder="1" applyAlignment="1">
      <alignment horizontal="center" vertical="center"/>
    </xf>
    <xf numFmtId="168" fontId="5" fillId="6" borderId="2" xfId="0" applyNumberFormat="1" applyFont="1" applyFill="1" applyBorder="1" applyAlignment="1">
      <alignment horizontal="center" vertical="center"/>
    </xf>
    <xf numFmtId="168" fontId="9" fillId="11" borderId="2" xfId="10" applyFill="1">
      <alignment horizontal="center" vertical="center"/>
    </xf>
    <xf numFmtId="168" fontId="0" fillId="5" borderId="2" xfId="0" applyNumberFormat="1" applyFill="1" applyBorder="1" applyAlignment="1">
      <alignment horizontal="center" vertical="center"/>
    </xf>
    <xf numFmtId="168" fontId="5" fillId="5" borderId="2" xfId="0" applyNumberFormat="1" applyFont="1" applyFill="1" applyBorder="1" applyAlignment="1">
      <alignment horizontal="center" vertical="center"/>
    </xf>
    <xf numFmtId="168" fontId="9" fillId="10" borderId="2" xfId="10" applyFill="1">
      <alignment horizontal="center" vertical="center"/>
    </xf>
    <xf numFmtId="168" fontId="9" fillId="0" borderId="2" xfId="10">
      <alignment horizontal="center" vertical="center"/>
    </xf>
    <xf numFmtId="168" fontId="4" fillId="2" borderId="2" xfId="0" applyNumberFormat="1" applyFont="1" applyFill="1" applyBorder="1" applyAlignment="1">
      <alignment horizontal="left" vertical="center"/>
    </xf>
    <xf numFmtId="168" fontId="5" fillId="2" borderId="2" xfId="0" applyNumberFormat="1" applyFont="1" applyFill="1" applyBorder="1" applyAlignment="1">
      <alignment horizontal="center" vertical="center"/>
    </xf>
    <xf numFmtId="169" fontId="11" fillId="7" borderId="6" xfId="0" applyNumberFormat="1" applyFont="1" applyFill="1" applyBorder="1" applyAlignment="1">
      <alignment horizontal="center" vertical="center"/>
    </xf>
    <xf numFmtId="169" fontId="11" fillId="7" borderId="0" xfId="0" applyNumberFormat="1" applyFont="1" applyFill="1" applyAlignment="1">
      <alignment horizontal="center" vertical="center"/>
    </xf>
    <xf numFmtId="169" fontId="11" fillId="7" borderId="7" xfId="0" applyNumberFormat="1" applyFont="1" applyFill="1" applyBorder="1" applyAlignment="1">
      <alignment horizontal="center" vertical="center"/>
    </xf>
    <xf numFmtId="168" fontId="16" fillId="45" borderId="2" xfId="10" applyFont="1" applyFill="1">
      <alignment horizontal="center" vertical="center"/>
    </xf>
    <xf numFmtId="168" fontId="16" fillId="47" borderId="2" xfId="10" applyFont="1" applyFill="1">
      <alignment horizontal="center" vertical="center"/>
    </xf>
    <xf numFmtId="168" fontId="16" fillId="50" borderId="2" xfId="10" applyFont="1" applyFill="1">
      <alignment horizontal="center" vertical="center"/>
    </xf>
    <xf numFmtId="168" fontId="16" fillId="52" borderId="2" xfId="10" applyFont="1" applyFill="1">
      <alignment horizontal="center" vertical="center"/>
    </xf>
    <xf numFmtId="0" fontId="17" fillId="0" borderId="0" xfId="54"/>
    <xf numFmtId="0" fontId="9" fillId="0" borderId="0" xfId="55"/>
    <xf numFmtId="0" fontId="30" fillId="0" borderId="44" xfId="55" applyFont="1" applyBorder="1" applyAlignment="1">
      <alignment horizontal="center"/>
    </xf>
    <xf numFmtId="0" fontId="30" fillId="0" borderId="49" xfId="55" applyFont="1" applyBorder="1" applyAlignment="1">
      <alignment horizontal="center"/>
    </xf>
    <xf numFmtId="0" fontId="30" fillId="0" borderId="52" xfId="55" applyFont="1" applyBorder="1" applyAlignment="1">
      <alignment horizontal="center"/>
    </xf>
    <xf numFmtId="0" fontId="46" fillId="54" borderId="39" xfId="55" applyFont="1" applyFill="1" applyBorder="1" applyAlignment="1">
      <alignment horizontal="center" vertical="center"/>
    </xf>
    <xf numFmtId="0" fontId="46" fillId="54" borderId="39" xfId="55" applyFont="1" applyFill="1" applyBorder="1" applyAlignment="1">
      <alignment horizontal="center" vertical="center" wrapText="1"/>
    </xf>
    <xf numFmtId="0" fontId="9" fillId="7" borderId="53" xfId="55" applyFill="1" applyBorder="1" applyAlignment="1">
      <alignment horizontal="center" vertical="center"/>
    </xf>
    <xf numFmtId="0" fontId="9" fillId="7" borderId="53" xfId="55" applyFill="1" applyBorder="1" applyAlignment="1">
      <alignment vertical="center"/>
    </xf>
    <xf numFmtId="0" fontId="9" fillId="7" borderId="39" xfId="55" applyFill="1" applyBorder="1" applyAlignment="1">
      <alignment vertical="center"/>
    </xf>
    <xf numFmtId="0" fontId="9" fillId="7" borderId="54" xfId="55" applyFill="1" applyBorder="1" applyAlignment="1">
      <alignment horizontal="center" vertical="center"/>
    </xf>
    <xf numFmtId="9" fontId="0" fillId="7" borderId="53" xfId="57" applyFont="1" applyFill="1" applyBorder="1" applyAlignment="1">
      <alignment vertical="center"/>
    </xf>
    <xf numFmtId="172" fontId="9" fillId="0" borderId="0" xfId="55" applyNumberFormat="1"/>
    <xf numFmtId="0" fontId="9" fillId="7" borderId="55" xfId="55" applyFill="1" applyBorder="1" applyAlignment="1">
      <alignment horizontal="center" vertical="center"/>
    </xf>
    <xf numFmtId="9" fontId="0" fillId="7" borderId="39" xfId="57" applyFont="1" applyFill="1" applyBorder="1" applyAlignment="1">
      <alignment vertical="center"/>
    </xf>
    <xf numFmtId="0" fontId="13" fillId="59" borderId="22" xfId="5" applyFill="1" applyBorder="1" applyAlignment="1">
      <alignment horizontal="left"/>
    </xf>
    <xf numFmtId="0" fontId="1" fillId="59" borderId="23" xfId="0" applyFont="1" applyFill="1" applyBorder="1" applyAlignment="1">
      <alignment horizontal="left"/>
    </xf>
    <xf numFmtId="0" fontId="2" fillId="59" borderId="23" xfId="0" applyFont="1" applyFill="1" applyBorder="1"/>
    <xf numFmtId="0" fontId="2" fillId="59" borderId="23" xfId="0" applyFont="1" applyFill="1" applyBorder="1" applyAlignment="1">
      <alignment horizontal="center"/>
    </xf>
    <xf numFmtId="0" fontId="2" fillId="59" borderId="23" xfId="0" applyFont="1" applyFill="1" applyBorder="1" applyAlignment="1">
      <alignment horizontal="center" vertical="center"/>
    </xf>
    <xf numFmtId="0" fontId="0" fillId="59" borderId="23" xfId="0" applyFill="1" applyBorder="1"/>
    <xf numFmtId="0" fontId="2" fillId="59" borderId="24" xfId="0" applyFont="1" applyFill="1" applyBorder="1"/>
    <xf numFmtId="0" fontId="9" fillId="0" borderId="0" xfId="8" applyAlignment="1"/>
    <xf numFmtId="0" fontId="10" fillId="59" borderId="56" xfId="6" applyFill="1" applyBorder="1" applyAlignment="1">
      <alignment horizontal="left" vertical="center"/>
    </xf>
    <xf numFmtId="0" fontId="10" fillId="59" borderId="56" xfId="7" applyFill="1" applyBorder="1" applyAlignment="1">
      <alignment horizontal="left" vertical="center"/>
    </xf>
    <xf numFmtId="0" fontId="6" fillId="0" borderId="0" xfId="8" applyFont="1" applyAlignment="1">
      <alignment horizontal="right" vertical="center" indent="1"/>
    </xf>
    <xf numFmtId="0" fontId="0" fillId="0" borderId="0" xfId="0" applyAlignment="1">
      <alignment horizontal="center" vertical="center"/>
    </xf>
    <xf numFmtId="0" fontId="48" fillId="0" borderId="56" xfId="0" applyFont="1" applyBorder="1" applyAlignment="1">
      <alignment horizontal="center" vertical="center"/>
    </xf>
    <xf numFmtId="0" fontId="6" fillId="0" borderId="0" xfId="8" applyFont="1" applyAlignment="1">
      <alignment horizontal="right" vertical="center"/>
    </xf>
    <xf numFmtId="170" fontId="49" fillId="0" borderId="56" xfId="9" applyFont="1" applyBorder="1">
      <alignment horizontal="center" vertical="center"/>
    </xf>
    <xf numFmtId="0" fontId="9" fillId="59" borderId="40" xfId="55" applyFill="1" applyBorder="1" applyAlignment="1">
      <alignment horizontal="center"/>
    </xf>
    <xf numFmtId="0" fontId="9" fillId="59" borderId="45" xfId="55" applyFill="1" applyBorder="1" applyAlignment="1">
      <alignment horizontal="center"/>
    </xf>
    <xf numFmtId="0" fontId="9" fillId="59" borderId="50" xfId="55" applyFill="1" applyBorder="1" applyAlignment="1">
      <alignment horizontal="center"/>
    </xf>
    <xf numFmtId="0" fontId="53" fillId="0" borderId="0" xfId="55" applyFont="1" applyAlignment="1">
      <alignment vertical="center" wrapText="1"/>
    </xf>
    <xf numFmtId="0" fontId="17" fillId="0" borderId="39" xfId="54" applyBorder="1"/>
    <xf numFmtId="0" fontId="17" fillId="0" borderId="63" xfId="54" applyBorder="1" applyAlignment="1">
      <alignment horizontal="center"/>
    </xf>
    <xf numFmtId="0" fontId="17" fillId="0" borderId="64" xfId="54" applyBorder="1" applyAlignment="1">
      <alignment horizontal="left"/>
    </xf>
    <xf numFmtId="0" fontId="17" fillId="0" borderId="65" xfId="54" applyBorder="1" applyAlignment="1">
      <alignment horizontal="center"/>
    </xf>
    <xf numFmtId="0" fontId="17" fillId="0" borderId="66" xfId="54" applyBorder="1" applyAlignment="1">
      <alignment horizontal="left"/>
    </xf>
    <xf numFmtId="0" fontId="17" fillId="0" borderId="67" xfId="54" applyBorder="1" applyAlignment="1">
      <alignment horizontal="center"/>
    </xf>
    <xf numFmtId="0" fontId="17" fillId="0" borderId="68" xfId="54" applyBorder="1" applyAlignment="1">
      <alignment horizontal="left"/>
    </xf>
    <xf numFmtId="0" fontId="17" fillId="0" borderId="63" xfId="54" applyBorder="1" applyAlignment="1">
      <alignment horizontal="center" vertical="center"/>
    </xf>
    <xf numFmtId="0" fontId="17" fillId="0" borderId="64" xfId="54" applyBorder="1"/>
    <xf numFmtId="0" fontId="17" fillId="0" borderId="65" xfId="54" applyBorder="1" applyAlignment="1">
      <alignment horizontal="center" vertical="center"/>
    </xf>
    <xf numFmtId="0" fontId="17" fillId="0" borderId="66" xfId="54" applyBorder="1"/>
    <xf numFmtId="0" fontId="17" fillId="0" borderId="67" xfId="54" applyBorder="1" applyAlignment="1">
      <alignment horizontal="center" vertical="center"/>
    </xf>
    <xf numFmtId="0" fontId="17" fillId="0" borderId="68" xfId="54" applyBorder="1"/>
    <xf numFmtId="0" fontId="17" fillId="0" borderId="30" xfId="54" applyBorder="1" applyAlignment="1">
      <alignment horizontal="center"/>
    </xf>
    <xf numFmtId="0" fontId="17" fillId="0" borderId="32" xfId="54" applyBorder="1" applyAlignment="1">
      <alignment horizontal="center"/>
    </xf>
    <xf numFmtId="0" fontId="60" fillId="62" borderId="70" xfId="54" applyFont="1" applyFill="1" applyBorder="1" applyAlignment="1">
      <alignment horizontal="left" vertical="center" wrapText="1" indent="1"/>
    </xf>
    <xf numFmtId="0" fontId="61" fillId="61" borderId="71" xfId="54" applyFont="1" applyFill="1" applyBorder="1" applyAlignment="1">
      <alignment horizontal="left" vertical="center" wrapText="1" indent="1"/>
    </xf>
    <xf numFmtId="0" fontId="61" fillId="53" borderId="72" xfId="54" applyFont="1" applyFill="1" applyBorder="1" applyAlignment="1">
      <alignment horizontal="left" vertical="center" wrapText="1" indent="1"/>
    </xf>
    <xf numFmtId="0" fontId="61" fillId="49" borderId="72" xfId="54" applyFont="1" applyFill="1" applyBorder="1" applyAlignment="1">
      <alignment horizontal="center" vertical="center" wrapText="1"/>
    </xf>
    <xf numFmtId="0" fontId="50" fillId="58" borderId="39" xfId="54" applyFont="1" applyFill="1" applyBorder="1" applyAlignment="1">
      <alignment horizontal="center" vertical="center" wrapText="1"/>
    </xf>
    <xf numFmtId="0" fontId="51" fillId="58" borderId="39" xfId="54" applyFont="1" applyFill="1" applyBorder="1" applyAlignment="1">
      <alignment horizontal="center" vertical="center" wrapText="1"/>
    </xf>
    <xf numFmtId="0" fontId="50" fillId="58" borderId="73" xfId="54" applyFont="1" applyFill="1" applyBorder="1" applyAlignment="1">
      <alignment horizontal="center" vertical="center" wrapText="1"/>
    </xf>
    <xf numFmtId="0" fontId="51" fillId="58" borderId="73" xfId="54" applyFont="1" applyFill="1" applyBorder="1" applyAlignment="1">
      <alignment horizontal="center" vertical="center" wrapText="1"/>
    </xf>
    <xf numFmtId="0" fontId="52" fillId="0" borderId="64" xfId="54" applyFont="1" applyBorder="1" applyAlignment="1">
      <alignment horizontal="center" vertical="center" wrapText="1"/>
    </xf>
    <xf numFmtId="0" fontId="52" fillId="0" borderId="66" xfId="54" applyFont="1" applyBorder="1" applyAlignment="1">
      <alignment horizontal="center" vertical="center" wrapText="1"/>
    </xf>
    <xf numFmtId="0" fontId="50" fillId="58" borderId="74" xfId="54" applyFont="1" applyFill="1" applyBorder="1" applyAlignment="1">
      <alignment horizontal="center" vertical="center" wrapText="1"/>
    </xf>
    <xf numFmtId="0" fontId="51" fillId="58" borderId="74" xfId="54" applyFont="1" applyFill="1" applyBorder="1" applyAlignment="1">
      <alignment horizontal="center" vertical="center" wrapText="1"/>
    </xf>
    <xf numFmtId="0" fontId="52" fillId="0" borderId="68" xfId="54" applyFont="1" applyBorder="1" applyAlignment="1">
      <alignment horizontal="center" vertical="center" wrapText="1"/>
    </xf>
    <xf numFmtId="0" fontId="55" fillId="60" borderId="39" xfId="55" applyFont="1" applyFill="1" applyBorder="1" applyAlignment="1">
      <alignment horizontal="center" vertical="center" wrapText="1"/>
    </xf>
    <xf numFmtId="0" fontId="54" fillId="60" borderId="39" xfId="55" applyFont="1" applyFill="1" applyBorder="1" applyAlignment="1">
      <alignment horizontal="center" vertical="center"/>
    </xf>
    <xf numFmtId="0" fontId="16" fillId="60" borderId="39" xfId="55" applyFont="1" applyFill="1" applyBorder="1" applyAlignment="1">
      <alignment horizontal="center" vertical="center"/>
    </xf>
    <xf numFmtId="0" fontId="9" fillId="65" borderId="39" xfId="55" applyFill="1" applyBorder="1" applyAlignment="1">
      <alignment horizontal="center"/>
    </xf>
    <xf numFmtId="0" fontId="9" fillId="65" borderId="57" xfId="55" applyFill="1" applyBorder="1" applyAlignment="1">
      <alignment horizontal="center"/>
    </xf>
    <xf numFmtId="0" fontId="9" fillId="0" borderId="39" xfId="55" applyBorder="1"/>
    <xf numFmtId="0" fontId="9" fillId="65" borderId="75" xfId="55" applyFill="1" applyBorder="1" applyAlignment="1">
      <alignment horizontal="center"/>
    </xf>
    <xf numFmtId="0" fontId="9" fillId="65" borderId="77" xfId="55" applyFill="1" applyBorder="1" applyAlignment="1">
      <alignment horizontal="center"/>
    </xf>
    <xf numFmtId="0" fontId="9" fillId="0" borderId="75" xfId="55" applyBorder="1"/>
    <xf numFmtId="0" fontId="55" fillId="60" borderId="39" xfId="55" applyFont="1" applyFill="1" applyBorder="1" applyAlignment="1">
      <alignment horizontal="right"/>
    </xf>
    <xf numFmtId="0" fontId="38" fillId="0" borderId="0" xfId="56"/>
    <xf numFmtId="0" fontId="35" fillId="58" borderId="0" xfId="55" applyFont="1" applyFill="1" applyAlignment="1">
      <alignment horizontal="center" vertical="center"/>
    </xf>
    <xf numFmtId="0" fontId="9" fillId="0" borderId="0" xfId="55" applyAlignment="1">
      <alignment horizontal="center" wrapText="1"/>
    </xf>
    <xf numFmtId="0" fontId="37" fillId="0" borderId="0" xfId="55" applyFont="1"/>
    <xf numFmtId="0" fontId="9" fillId="0" borderId="0" xfId="55" applyAlignment="1">
      <alignment wrapText="1"/>
    </xf>
    <xf numFmtId="0" fontId="5" fillId="7" borderId="0" xfId="55" applyFont="1" applyFill="1" applyAlignment="1">
      <alignment horizontal="center" vertical="center"/>
    </xf>
    <xf numFmtId="0" fontId="5" fillId="0" borderId="39" xfId="55" applyFont="1" applyBorder="1" applyAlignment="1">
      <alignment horizontal="center" vertical="center"/>
    </xf>
    <xf numFmtId="173" fontId="9" fillId="0" borderId="0" xfId="55" applyNumberFormat="1"/>
    <xf numFmtId="1" fontId="9" fillId="0" borderId="0" xfId="55" applyNumberFormat="1"/>
    <xf numFmtId="0" fontId="5" fillId="7" borderId="39" xfId="55" applyFont="1" applyFill="1" applyBorder="1"/>
    <xf numFmtId="0" fontId="9" fillId="7" borderId="39" xfId="55" applyFill="1" applyBorder="1"/>
    <xf numFmtId="0" fontId="63" fillId="48" borderId="39" xfId="55" applyFont="1" applyFill="1" applyBorder="1" applyAlignment="1">
      <alignment horizontal="center"/>
    </xf>
    <xf numFmtId="0" fontId="9" fillId="7" borderId="39" xfId="55" applyFill="1" applyBorder="1" applyAlignment="1">
      <alignment horizontal="center"/>
    </xf>
    <xf numFmtId="2" fontId="9" fillId="7" borderId="39" xfId="55" applyNumberFormat="1" applyFill="1" applyBorder="1" applyAlignment="1">
      <alignment horizontal="center"/>
    </xf>
    <xf numFmtId="0" fontId="9" fillId="7" borderId="39" xfId="55" applyFill="1" applyBorder="1" applyAlignment="1">
      <alignment horizontal="center" vertical="center"/>
    </xf>
    <xf numFmtId="2" fontId="9" fillId="7" borderId="39" xfId="55" applyNumberFormat="1" applyFill="1" applyBorder="1"/>
    <xf numFmtId="0" fontId="9" fillId="0" borderId="0" xfId="55" applyAlignment="1">
      <alignment vertical="center" wrapText="1"/>
    </xf>
    <xf numFmtId="0" fontId="0" fillId="0" borderId="30" xfId="0" applyBorder="1"/>
    <xf numFmtId="0" fontId="0" fillId="0" borderId="31" xfId="0" applyBorder="1"/>
    <xf numFmtId="0" fontId="66" fillId="58" borderId="0" xfId="55" applyFont="1" applyFill="1" applyAlignment="1">
      <alignment horizontal="center" vertical="center"/>
    </xf>
    <xf numFmtId="0" fontId="67" fillId="0" borderId="0" xfId="55" applyFont="1"/>
    <xf numFmtId="0" fontId="68" fillId="0" borderId="0" xfId="55" applyFont="1" applyAlignment="1">
      <alignment horizontal="center" wrapText="1"/>
    </xf>
    <xf numFmtId="0" fontId="68" fillId="0" borderId="0" xfId="55" applyFont="1"/>
    <xf numFmtId="0" fontId="46" fillId="46" borderId="37" xfId="55" applyFont="1" applyFill="1" applyBorder="1" applyAlignment="1">
      <alignment horizontal="center" vertical="center" wrapText="1"/>
    </xf>
    <xf numFmtId="174" fontId="9" fillId="0" borderId="0" xfId="55" applyNumberFormat="1"/>
    <xf numFmtId="175" fontId="9" fillId="0" borderId="0" xfId="55" applyNumberFormat="1"/>
    <xf numFmtId="0" fontId="71" fillId="51" borderId="23" xfId="0" applyFont="1" applyFill="1" applyBorder="1" applyAlignment="1">
      <alignment horizontal="center" vertical="center"/>
    </xf>
    <xf numFmtId="0" fontId="71" fillId="51" borderId="80" xfId="0" applyFont="1" applyFill="1" applyBorder="1" applyAlignment="1">
      <alignment horizontal="center" vertical="center"/>
    </xf>
    <xf numFmtId="0" fontId="10" fillId="3" borderId="39" xfId="0" applyFont="1" applyFill="1" applyBorder="1" applyAlignment="1">
      <alignment horizontal="right"/>
    </xf>
    <xf numFmtId="0" fontId="10" fillId="0" borderId="39" xfId="0" applyFont="1" applyBorder="1" applyAlignment="1">
      <alignment horizontal="center" vertical="center"/>
    </xf>
    <xf numFmtId="0" fontId="10" fillId="0" borderId="57" xfId="0" applyFont="1" applyBorder="1" applyAlignment="1">
      <alignment horizontal="center" vertical="center"/>
    </xf>
    <xf numFmtId="0" fontId="10" fillId="0" borderId="83" xfId="0" applyFont="1" applyBorder="1" applyAlignment="1">
      <alignment horizontal="center" vertical="center"/>
    </xf>
    <xf numFmtId="0" fontId="10" fillId="62" borderId="39" xfId="0" applyFont="1" applyFill="1" applyBorder="1" applyAlignment="1">
      <alignment horizontal="center" vertical="center"/>
    </xf>
    <xf numFmtId="0" fontId="31" fillId="0" borderId="0" xfId="0" applyFont="1"/>
    <xf numFmtId="0" fontId="48" fillId="0" borderId="0" xfId="0" applyFont="1"/>
    <xf numFmtId="0" fontId="74" fillId="0" borderId="0" xfId="0" applyFont="1"/>
    <xf numFmtId="0" fontId="32" fillId="0" borderId="0" xfId="0" applyFont="1"/>
    <xf numFmtId="0" fontId="68" fillId="0" borderId="0" xfId="0" applyFont="1" applyAlignment="1">
      <alignment horizontal="center"/>
    </xf>
    <xf numFmtId="0" fontId="68" fillId="56" borderId="0" xfId="0" applyFont="1" applyFill="1" applyAlignment="1">
      <alignment horizontal="center"/>
    </xf>
    <xf numFmtId="0" fontId="68" fillId="3" borderId="0" xfId="0" applyFont="1" applyFill="1" applyAlignment="1">
      <alignment horizontal="center"/>
    </xf>
    <xf numFmtId="0" fontId="82" fillId="0" borderId="25" xfId="0" applyFont="1" applyBorder="1" applyAlignment="1">
      <alignment horizontal="center"/>
    </xf>
    <xf numFmtId="175" fontId="82" fillId="0" borderId="26" xfId="0" applyNumberFormat="1" applyFont="1" applyBorder="1" applyAlignment="1">
      <alignment horizontal="center"/>
    </xf>
    <xf numFmtId="0" fontId="68" fillId="0" borderId="25" xfId="0" applyFont="1" applyBorder="1" applyAlignment="1">
      <alignment horizontal="center"/>
    </xf>
    <xf numFmtId="0" fontId="0" fillId="0" borderId="26" xfId="0" applyBorder="1"/>
    <xf numFmtId="0" fontId="82" fillId="0" borderId="27" xfId="0" applyFont="1" applyBorder="1" applyAlignment="1">
      <alignment horizontal="center"/>
    </xf>
    <xf numFmtId="0" fontId="82" fillId="0" borderId="29" xfId="0" applyFont="1" applyBorder="1" applyAlignment="1">
      <alignment horizontal="center"/>
    </xf>
    <xf numFmtId="175" fontId="82" fillId="0" borderId="29" xfId="0" applyNumberFormat="1" applyFont="1" applyBorder="1" applyAlignment="1">
      <alignment horizontal="center"/>
    </xf>
    <xf numFmtId="175" fontId="31" fillId="0" borderId="39" xfId="0" applyNumberFormat="1" applyFont="1" applyBorder="1" applyAlignment="1">
      <alignment horizontal="center" vertical="center"/>
    </xf>
    <xf numFmtId="0" fontId="65" fillId="57" borderId="39" xfId="0" applyFont="1" applyFill="1" applyBorder="1" applyAlignment="1">
      <alignment horizontal="center" vertical="center"/>
    </xf>
    <xf numFmtId="175" fontId="64" fillId="0" borderId="0" xfId="0" applyNumberFormat="1" applyFont="1" applyAlignment="1">
      <alignment horizontal="center"/>
    </xf>
    <xf numFmtId="175" fontId="75" fillId="0" borderId="0" xfId="0" applyNumberFormat="1" applyFont="1"/>
    <xf numFmtId="176" fontId="32" fillId="0" borderId="84" xfId="0" applyNumberFormat="1" applyFont="1" applyBorder="1" applyAlignment="1">
      <alignment horizontal="right"/>
    </xf>
    <xf numFmtId="176" fontId="32" fillId="0" borderId="84" xfId="0" applyNumberFormat="1" applyFont="1" applyBorder="1"/>
    <xf numFmtId="176" fontId="32" fillId="3" borderId="84" xfId="0" applyNumberFormat="1" applyFont="1" applyFill="1" applyBorder="1"/>
    <xf numFmtId="176" fontId="32" fillId="11" borderId="84" xfId="0" applyNumberFormat="1" applyFont="1" applyFill="1" applyBorder="1"/>
    <xf numFmtId="176" fontId="31" fillId="0" borderId="84" xfId="0" applyNumberFormat="1" applyFont="1" applyBorder="1"/>
    <xf numFmtId="176" fontId="31" fillId="3" borderId="84" xfId="0" applyNumberFormat="1" applyFont="1" applyFill="1" applyBorder="1"/>
    <xf numFmtId="176" fontId="31" fillId="11" borderId="84" xfId="0" applyNumberFormat="1" applyFont="1" applyFill="1" applyBorder="1"/>
    <xf numFmtId="0" fontId="40" fillId="61" borderId="85" xfId="0" applyFont="1" applyFill="1" applyBorder="1" applyAlignment="1">
      <alignment horizontal="center" vertical="center" wrapText="1"/>
    </xf>
    <xf numFmtId="0" fontId="83" fillId="61" borderId="86" xfId="0" applyFont="1" applyFill="1" applyBorder="1" applyAlignment="1">
      <alignment horizontal="center" vertical="center"/>
    </xf>
    <xf numFmtId="0" fontId="86" fillId="61" borderId="86" xfId="0" applyFont="1" applyFill="1" applyBorder="1" applyAlignment="1">
      <alignment horizontal="center" vertical="center"/>
    </xf>
    <xf numFmtId="0" fontId="86" fillId="61" borderId="87" xfId="0" applyFont="1" applyFill="1" applyBorder="1" applyAlignment="1">
      <alignment horizontal="center" vertical="center"/>
    </xf>
    <xf numFmtId="0" fontId="32" fillId="57" borderId="88" xfId="0" applyFont="1" applyFill="1" applyBorder="1"/>
    <xf numFmtId="176" fontId="32" fillId="0" borderId="89" xfId="0" applyNumberFormat="1" applyFont="1" applyBorder="1"/>
    <xf numFmtId="0" fontId="31" fillId="57" borderId="88" xfId="0" applyFont="1" applyFill="1" applyBorder="1"/>
    <xf numFmtId="176" fontId="31" fillId="0" borderId="89" xfId="0" applyNumberFormat="1" applyFont="1" applyBorder="1"/>
    <xf numFmtId="0" fontId="31" fillId="57" borderId="90" xfId="0" applyFont="1" applyFill="1" applyBorder="1"/>
    <xf numFmtId="176" fontId="31" fillId="0" borderId="91" xfId="0" applyNumberFormat="1" applyFont="1" applyBorder="1"/>
    <xf numFmtId="176" fontId="31" fillId="3" borderId="91" xfId="0" applyNumberFormat="1" applyFont="1" applyFill="1" applyBorder="1"/>
    <xf numFmtId="176" fontId="31" fillId="11" borderId="91" xfId="0" applyNumberFormat="1" applyFont="1" applyFill="1" applyBorder="1"/>
    <xf numFmtId="176" fontId="31" fillId="0" borderId="92" xfId="0" applyNumberFormat="1" applyFont="1" applyBorder="1"/>
    <xf numFmtId="0" fontId="35" fillId="7" borderId="16" xfId="54" applyFont="1" applyFill="1" applyBorder="1" applyAlignment="1">
      <alignment horizontal="center" vertical="center"/>
    </xf>
    <xf numFmtId="0" fontId="35" fillId="7" borderId="17" xfId="54" applyFont="1" applyFill="1" applyBorder="1" applyAlignment="1">
      <alignment horizontal="center" vertical="center"/>
    </xf>
    <xf numFmtId="0" fontId="35" fillId="7" borderId="18" xfId="54" applyFont="1" applyFill="1" applyBorder="1" applyAlignment="1">
      <alignment horizontal="center" vertical="center"/>
    </xf>
    <xf numFmtId="0" fontId="35" fillId="7" borderId="20" xfId="54" applyFont="1" applyFill="1" applyBorder="1" applyAlignment="1">
      <alignment horizontal="center" vertical="center"/>
    </xf>
    <xf numFmtId="0" fontId="35" fillId="7" borderId="21" xfId="54" applyFont="1" applyFill="1" applyBorder="1" applyAlignment="1">
      <alignment horizontal="center" vertical="center"/>
    </xf>
    <xf numFmtId="0" fontId="35" fillId="7" borderId="19" xfId="54" applyFont="1" applyFill="1" applyBorder="1" applyAlignment="1">
      <alignment horizontal="center" vertical="center"/>
    </xf>
    <xf numFmtId="171" fontId="0" fillId="7" borderId="4" xfId="0" applyNumberFormat="1" applyFill="1" applyBorder="1" applyAlignment="1">
      <alignment horizontal="left" vertical="center" wrapText="1" indent="1"/>
    </xf>
    <xf numFmtId="171" fontId="0" fillId="7" borderId="1" xfId="0" applyNumberFormat="1" applyFill="1" applyBorder="1" applyAlignment="1">
      <alignment horizontal="left" vertical="center" wrapText="1" indent="1"/>
    </xf>
    <xf numFmtId="171" fontId="0" fillId="7" borderId="5" xfId="0" applyNumberFormat="1" applyFill="1" applyBorder="1" applyAlignment="1">
      <alignment horizontal="left" vertical="center" wrapText="1" inden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34" fillId="53" borderId="25" xfId="0" applyFont="1" applyFill="1" applyBorder="1" applyAlignment="1">
      <alignment horizontal="center" vertical="center"/>
    </xf>
    <xf numFmtId="0" fontId="34" fillId="53" borderId="0" xfId="0" applyFont="1" applyFill="1" applyAlignment="1">
      <alignment horizontal="center" vertical="center"/>
    </xf>
    <xf numFmtId="0" fontId="36" fillId="45" borderId="22" xfId="55" applyFont="1" applyFill="1" applyBorder="1" applyAlignment="1">
      <alignment horizontal="center" vertical="center"/>
    </xf>
    <xf numFmtId="0" fontId="36" fillId="45" borderId="23" xfId="55" applyFont="1" applyFill="1" applyBorder="1" applyAlignment="1">
      <alignment horizontal="center" vertical="center"/>
    </xf>
    <xf numFmtId="0" fontId="36" fillId="45" borderId="24" xfId="55" applyFont="1" applyFill="1" applyBorder="1" applyAlignment="1">
      <alignment horizontal="center" vertical="center"/>
    </xf>
    <xf numFmtId="0" fontId="34" fillId="45" borderId="33" xfId="55" applyFont="1" applyFill="1" applyBorder="1" applyAlignment="1">
      <alignment horizontal="center" vertical="center" wrapText="1"/>
    </xf>
    <xf numFmtId="0" fontId="34" fillId="45" borderId="37" xfId="55" applyFont="1" applyFill="1" applyBorder="1" applyAlignment="1">
      <alignment horizontal="center" vertical="center" wrapText="1"/>
    </xf>
    <xf numFmtId="0" fontId="40" fillId="45" borderId="34" xfId="55" applyFont="1" applyFill="1" applyBorder="1" applyAlignment="1">
      <alignment horizontal="center" vertical="center" wrapText="1"/>
    </xf>
    <xf numFmtId="0" fontId="40" fillId="45" borderId="38" xfId="55" applyFont="1" applyFill="1" applyBorder="1" applyAlignment="1">
      <alignment horizontal="center" vertical="center" wrapText="1"/>
    </xf>
    <xf numFmtId="0" fontId="39" fillId="45" borderId="61" xfId="55" applyFont="1" applyFill="1" applyBorder="1" applyAlignment="1">
      <alignment horizontal="center" vertical="center" wrapText="1"/>
    </xf>
    <xf numFmtId="0" fontId="39" fillId="45" borderId="62" xfId="55" applyFont="1" applyFill="1" applyBorder="1" applyAlignment="1">
      <alignment horizontal="center" vertical="center" wrapText="1"/>
    </xf>
    <xf numFmtId="0" fontId="33" fillId="3" borderId="30" xfId="55" applyFont="1" applyFill="1" applyBorder="1" applyAlignment="1">
      <alignment horizontal="center"/>
    </xf>
    <xf numFmtId="0" fontId="33" fillId="3" borderId="31" xfId="55" applyFont="1" applyFill="1" applyBorder="1" applyAlignment="1">
      <alignment horizontal="center"/>
    </xf>
    <xf numFmtId="0" fontId="33" fillId="3" borderId="32" xfId="55" applyFont="1" applyFill="1" applyBorder="1" applyAlignment="1">
      <alignment horizontal="center"/>
    </xf>
    <xf numFmtId="0" fontId="41" fillId="54" borderId="58" xfId="55" applyFont="1" applyFill="1" applyBorder="1" applyAlignment="1">
      <alignment horizontal="center" vertical="center"/>
    </xf>
    <xf numFmtId="0" fontId="41" fillId="54" borderId="54" xfId="55" applyFont="1" applyFill="1" applyBorder="1" applyAlignment="1">
      <alignment horizontal="center" vertical="center"/>
    </xf>
    <xf numFmtId="0" fontId="41" fillId="54" borderId="58" xfId="55" applyFont="1" applyFill="1" applyBorder="1" applyAlignment="1">
      <alignment horizontal="center" vertical="center" wrapText="1"/>
    </xf>
    <xf numFmtId="0" fontId="41" fillId="54" borderId="59" xfId="55" applyFont="1" applyFill="1" applyBorder="1" applyAlignment="1">
      <alignment horizontal="center" vertical="center" wrapText="1"/>
    </xf>
    <xf numFmtId="0" fontId="9" fillId="55" borderId="57" xfId="55" applyFill="1" applyBorder="1" applyAlignment="1">
      <alignment horizontal="center"/>
    </xf>
    <xf numFmtId="0" fontId="9" fillId="55" borderId="55" xfId="55" applyFill="1" applyBorder="1" applyAlignment="1">
      <alignment horizontal="center"/>
    </xf>
    <xf numFmtId="0" fontId="9" fillId="0" borderId="41" xfId="55" applyBorder="1" applyAlignment="1">
      <alignment horizontal="center"/>
    </xf>
    <xf numFmtId="0" fontId="9" fillId="0" borderId="42" xfId="55" applyBorder="1" applyAlignment="1">
      <alignment horizontal="center"/>
    </xf>
    <xf numFmtId="0" fontId="9" fillId="0" borderId="43" xfId="55" applyBorder="1" applyAlignment="1">
      <alignment horizontal="center"/>
    </xf>
    <xf numFmtId="0" fontId="9" fillId="0" borderId="46" xfId="55" applyBorder="1" applyAlignment="1">
      <alignment horizontal="center"/>
    </xf>
    <xf numFmtId="0" fontId="9" fillId="0" borderId="47" xfId="55" applyBorder="1" applyAlignment="1">
      <alignment horizontal="center"/>
    </xf>
    <xf numFmtId="0" fontId="9" fillId="0" borderId="48" xfId="55" applyBorder="1" applyAlignment="1">
      <alignment horizontal="center"/>
    </xf>
    <xf numFmtId="0" fontId="9" fillId="55" borderId="60" xfId="55" applyFill="1" applyBorder="1" applyAlignment="1">
      <alignment horizontal="center"/>
    </xf>
    <xf numFmtId="0" fontId="9" fillId="0" borderId="0" xfId="55" applyAlignment="1">
      <alignment horizontal="left" vertical="center" wrapText="1"/>
    </xf>
    <xf numFmtId="0" fontId="53" fillId="0" borderId="22" xfId="55" applyFont="1" applyBorder="1" applyAlignment="1">
      <alignment horizontal="left" vertical="top" wrapText="1"/>
    </xf>
    <xf numFmtId="0" fontId="53" fillId="0" borderId="23" xfId="55" applyFont="1" applyBorder="1" applyAlignment="1">
      <alignment horizontal="left" vertical="top" wrapText="1"/>
    </xf>
    <xf numFmtId="0" fontId="53" fillId="0" borderId="24" xfId="55" applyFont="1" applyBorder="1" applyAlignment="1">
      <alignment horizontal="left" vertical="top" wrapText="1"/>
    </xf>
    <xf numFmtId="0" fontId="53" fillId="0" borderId="25" xfId="55" applyFont="1" applyBorder="1" applyAlignment="1">
      <alignment horizontal="left" vertical="top" wrapText="1"/>
    </xf>
    <xf numFmtId="0" fontId="53" fillId="0" borderId="0" xfId="55" applyFont="1" applyAlignment="1">
      <alignment horizontal="left" vertical="top" wrapText="1"/>
    </xf>
    <xf numFmtId="0" fontId="53" fillId="0" borderId="26" xfId="55" applyFont="1" applyBorder="1" applyAlignment="1">
      <alignment horizontal="left" vertical="top" wrapText="1"/>
    </xf>
    <xf numFmtId="0" fontId="53" fillId="0" borderId="27" xfId="55" applyFont="1" applyBorder="1" applyAlignment="1">
      <alignment horizontal="left" vertical="top" wrapText="1"/>
    </xf>
    <xf numFmtId="0" fontId="53" fillId="0" borderId="28" xfId="55" applyFont="1" applyBorder="1" applyAlignment="1">
      <alignment horizontal="left" vertical="top" wrapText="1"/>
    </xf>
    <xf numFmtId="0" fontId="53" fillId="0" borderId="29" xfId="55" applyFont="1" applyBorder="1" applyAlignment="1">
      <alignment horizontal="left" vertical="top" wrapText="1"/>
    </xf>
    <xf numFmtId="0" fontId="9" fillId="0" borderId="51" xfId="55" applyBorder="1" applyAlignment="1">
      <alignment horizontal="center"/>
    </xf>
    <xf numFmtId="0" fontId="46" fillId="54" borderId="39" xfId="55" applyFont="1" applyFill="1" applyBorder="1" applyAlignment="1">
      <alignment horizontal="center" vertical="center" wrapText="1"/>
    </xf>
    <xf numFmtId="0" fontId="56" fillId="62" borderId="0" xfId="54" applyFont="1" applyFill="1" applyAlignment="1">
      <alignment horizontal="center"/>
    </xf>
    <xf numFmtId="0" fontId="13" fillId="59" borderId="30" xfId="5" applyFill="1" applyBorder="1" applyAlignment="1">
      <alignment horizontal="left" vertical="center"/>
    </xf>
    <xf numFmtId="0" fontId="13" fillId="59" borderId="31" xfId="5" applyFill="1" applyBorder="1" applyAlignment="1">
      <alignment horizontal="left" vertical="center"/>
    </xf>
    <xf numFmtId="0" fontId="13" fillId="59" borderId="32" xfId="5" applyFill="1" applyBorder="1" applyAlignment="1">
      <alignment horizontal="left" vertical="center"/>
    </xf>
    <xf numFmtId="0" fontId="0" fillId="0" borderId="22" xfId="0" applyBorder="1" applyAlignment="1">
      <alignment horizontal="center"/>
    </xf>
    <xf numFmtId="0" fontId="0" fillId="0" borderId="23" xfId="0" applyBorder="1" applyAlignment="1">
      <alignment horizontal="center"/>
    </xf>
    <xf numFmtId="0" fontId="59" fillId="64" borderId="0" xfId="54" applyFont="1" applyFill="1" applyAlignment="1">
      <alignment horizontal="center" vertical="center" wrapText="1"/>
    </xf>
    <xf numFmtId="0" fontId="59" fillId="64" borderId="69" xfId="54" applyFont="1" applyFill="1" applyBorder="1" applyAlignment="1">
      <alignment horizontal="center" vertical="center" wrapText="1"/>
    </xf>
    <xf numFmtId="0" fontId="57" fillId="45" borderId="0" xfId="54" applyFont="1" applyFill="1" applyAlignment="1">
      <alignment horizontal="center"/>
    </xf>
    <xf numFmtId="0" fontId="55" fillId="63" borderId="0" xfId="54" applyFont="1" applyFill="1" applyAlignment="1">
      <alignment horizontal="center"/>
    </xf>
    <xf numFmtId="0" fontId="58" fillId="3" borderId="63" xfId="54" applyFont="1" applyFill="1" applyBorder="1" applyAlignment="1">
      <alignment horizontal="center" vertical="center" wrapText="1"/>
    </xf>
    <xf numFmtId="0" fontId="58" fillId="3" borderId="73" xfId="54" applyFont="1" applyFill="1" applyBorder="1" applyAlignment="1">
      <alignment horizontal="center" vertical="center" wrapText="1"/>
    </xf>
    <xf numFmtId="0" fontId="58" fillId="3" borderId="65" xfId="54" applyFont="1" applyFill="1" applyBorder="1" applyAlignment="1">
      <alignment horizontal="center" vertical="center" wrapText="1"/>
    </xf>
    <xf numFmtId="0" fontId="58" fillId="3" borderId="39" xfId="54" applyFont="1" applyFill="1" applyBorder="1" applyAlignment="1">
      <alignment horizontal="center" vertical="center" wrapText="1"/>
    </xf>
    <xf numFmtId="0" fontId="58" fillId="3" borderId="67" xfId="54" applyFont="1" applyFill="1" applyBorder="1" applyAlignment="1">
      <alignment horizontal="center" vertical="center" wrapText="1"/>
    </xf>
    <xf numFmtId="0" fontId="58" fillId="3" borderId="74" xfId="54" applyFont="1" applyFill="1" applyBorder="1" applyAlignment="1">
      <alignment horizontal="center" vertical="center" wrapText="1"/>
    </xf>
    <xf numFmtId="0" fontId="9" fillId="0" borderId="39" xfId="55" applyBorder="1" applyAlignment="1">
      <alignment horizontal="center"/>
    </xf>
    <xf numFmtId="0" fontId="35" fillId="58" borderId="53" xfId="55" applyFont="1" applyFill="1" applyBorder="1" applyAlignment="1">
      <alignment horizontal="center" vertical="center"/>
    </xf>
    <xf numFmtId="0" fontId="27" fillId="60" borderId="57" xfId="55" applyFont="1" applyFill="1" applyBorder="1" applyAlignment="1">
      <alignment horizontal="left"/>
    </xf>
    <xf numFmtId="0" fontId="27" fillId="60" borderId="76" xfId="55" applyFont="1" applyFill="1" applyBorder="1" applyAlignment="1">
      <alignment horizontal="left"/>
    </xf>
    <xf numFmtId="0" fontId="9" fillId="0" borderId="57" xfId="55" applyBorder="1" applyAlignment="1">
      <alignment horizontal="center"/>
    </xf>
    <xf numFmtId="0" fontId="9" fillId="0" borderId="76" xfId="55" applyBorder="1" applyAlignment="1">
      <alignment horizontal="center"/>
    </xf>
    <xf numFmtId="0" fontId="9" fillId="0" borderId="55" xfId="55" applyBorder="1" applyAlignment="1">
      <alignment horizontal="center"/>
    </xf>
    <xf numFmtId="0" fontId="9" fillId="0" borderId="57" xfId="55" applyBorder="1" applyAlignment="1">
      <alignment horizontal="center" vertical="center"/>
    </xf>
    <xf numFmtId="0" fontId="9" fillId="0" borderId="76" xfId="55" applyBorder="1" applyAlignment="1">
      <alignment horizontal="center" vertical="center"/>
    </xf>
    <xf numFmtId="0" fontId="9" fillId="0" borderId="55" xfId="55" applyBorder="1" applyAlignment="1">
      <alignment horizontal="center" vertical="center"/>
    </xf>
    <xf numFmtId="0" fontId="35" fillId="58" borderId="75" xfId="55" applyFont="1" applyFill="1" applyBorder="1" applyAlignment="1">
      <alignment horizontal="center" vertical="center"/>
    </xf>
    <xf numFmtId="0" fontId="69" fillId="58" borderId="0" xfId="55" applyFont="1" applyFill="1" applyAlignment="1">
      <alignment horizontal="left" vertical="center" wrapText="1" indent="2"/>
    </xf>
    <xf numFmtId="0" fontId="70" fillId="45" borderId="57" xfId="55" applyFont="1" applyFill="1" applyBorder="1" applyAlignment="1">
      <alignment horizontal="center" vertical="center"/>
    </xf>
    <xf numFmtId="0" fontId="70" fillId="45" borderId="76" xfId="55" applyFont="1" applyFill="1" applyBorder="1" applyAlignment="1">
      <alignment horizontal="center" vertical="center"/>
    </xf>
    <xf numFmtId="0" fontId="70" fillId="45" borderId="55" xfId="55" applyFont="1" applyFill="1" applyBorder="1" applyAlignment="1">
      <alignment horizontal="center" vertical="center"/>
    </xf>
    <xf numFmtId="0" fontId="10" fillId="59" borderId="30" xfId="6" applyFill="1" applyBorder="1" applyAlignment="1">
      <alignment horizontal="center" vertical="center"/>
    </xf>
    <xf numFmtId="0" fontId="10" fillId="59" borderId="31" xfId="6" applyFill="1" applyBorder="1" applyAlignment="1">
      <alignment horizontal="center" vertical="center"/>
    </xf>
    <xf numFmtId="0" fontId="10" fillId="59" borderId="32" xfId="6" applyFill="1" applyBorder="1" applyAlignment="1">
      <alignment horizontal="center" vertical="center"/>
    </xf>
    <xf numFmtId="0" fontId="10" fillId="59" borderId="30" xfId="7" applyFill="1" applyBorder="1" applyAlignment="1">
      <alignment horizontal="center" vertical="center"/>
    </xf>
    <xf numFmtId="0" fontId="10" fillId="59" borderId="31" xfId="7" applyFill="1" applyBorder="1" applyAlignment="1">
      <alignment horizontal="center" vertical="center"/>
    </xf>
    <xf numFmtId="0" fontId="10" fillId="59" borderId="32" xfId="7" applyFill="1" applyBorder="1" applyAlignment="1">
      <alignment horizontal="center" vertical="center"/>
    </xf>
    <xf numFmtId="0" fontId="17" fillId="0" borderId="30" xfId="54" applyBorder="1" applyAlignment="1">
      <alignment horizontal="center"/>
    </xf>
    <xf numFmtId="0" fontId="17" fillId="0" borderId="31" xfId="54" applyBorder="1" applyAlignment="1">
      <alignment horizontal="center"/>
    </xf>
    <xf numFmtId="0" fontId="17" fillId="0" borderId="32" xfId="54" applyBorder="1" applyAlignment="1">
      <alignment horizontal="center"/>
    </xf>
    <xf numFmtId="0" fontId="62" fillId="48" borderId="75" xfId="55" applyFont="1" applyFill="1" applyBorder="1" applyAlignment="1">
      <alignment horizontal="center" vertical="center"/>
    </xf>
    <xf numFmtId="0" fontId="62" fillId="48" borderId="53" xfId="55" applyFont="1" applyFill="1" applyBorder="1" applyAlignment="1">
      <alignment horizontal="center" vertical="center"/>
    </xf>
    <xf numFmtId="0" fontId="62" fillId="48" borderId="39" xfId="55" applyFont="1" applyFill="1" applyBorder="1" applyAlignment="1">
      <alignment horizontal="center" vertical="center"/>
    </xf>
    <xf numFmtId="0" fontId="62" fillId="48" borderId="57" xfId="55" applyFont="1" applyFill="1" applyBorder="1" applyAlignment="1">
      <alignment horizontal="center" vertical="center"/>
    </xf>
    <xf numFmtId="0" fontId="62" fillId="48" borderId="55" xfId="55" applyFont="1" applyFill="1" applyBorder="1" applyAlignment="1">
      <alignment horizontal="center" vertical="center"/>
    </xf>
    <xf numFmtId="0" fontId="9" fillId="0" borderId="77" xfId="55" applyBorder="1" applyAlignment="1">
      <alignment horizontal="left" vertical="center" wrapText="1"/>
    </xf>
    <xf numFmtId="0" fontId="9" fillId="0" borderId="78" xfId="55" applyBorder="1" applyAlignment="1">
      <alignment horizontal="left" vertical="center" wrapText="1"/>
    </xf>
    <xf numFmtId="0" fontId="9" fillId="0" borderId="79" xfId="55" applyBorder="1" applyAlignment="1">
      <alignment horizontal="left" vertical="center" wrapText="1"/>
    </xf>
    <xf numFmtId="0" fontId="9" fillId="0" borderId="35" xfId="55" applyBorder="1" applyAlignment="1">
      <alignment horizontal="left" vertical="center" wrapText="1"/>
    </xf>
    <xf numFmtId="0" fontId="9" fillId="0" borderId="36" xfId="55" applyBorder="1" applyAlignment="1">
      <alignment horizontal="left" vertical="center" wrapText="1"/>
    </xf>
    <xf numFmtId="0" fontId="9" fillId="0" borderId="58" xfId="55" applyBorder="1" applyAlignment="1">
      <alignment horizontal="left" vertical="center" wrapText="1"/>
    </xf>
    <xf numFmtId="0" fontId="9" fillId="0" borderId="59" xfId="55" applyBorder="1" applyAlignment="1">
      <alignment horizontal="left" vertical="center" wrapText="1"/>
    </xf>
    <xf numFmtId="0" fontId="9" fillId="0" borderId="54" xfId="55" applyBorder="1" applyAlignment="1">
      <alignment horizontal="left" vertical="center" wrapText="1"/>
    </xf>
    <xf numFmtId="0" fontId="10" fillId="58" borderId="30" xfId="6" applyFill="1" applyBorder="1" applyAlignment="1">
      <alignment horizontal="center" vertical="center"/>
    </xf>
    <xf numFmtId="0" fontId="10" fillId="58" borderId="31" xfId="6" applyFill="1" applyBorder="1" applyAlignment="1">
      <alignment horizontal="center" vertical="center"/>
    </xf>
    <xf numFmtId="0" fontId="10" fillId="58" borderId="32" xfId="6" applyFill="1" applyBorder="1" applyAlignment="1">
      <alignment horizontal="center" vertical="center"/>
    </xf>
    <xf numFmtId="0" fontId="10" fillId="58" borderId="30" xfId="7" applyFill="1" applyBorder="1" applyAlignment="1">
      <alignment horizontal="center" vertical="center"/>
    </xf>
    <xf numFmtId="0" fontId="10" fillId="58" borderId="31" xfId="7" applyFill="1" applyBorder="1" applyAlignment="1">
      <alignment horizontal="center" vertical="center"/>
    </xf>
    <xf numFmtId="0" fontId="10" fillId="58" borderId="32" xfId="7" applyFill="1" applyBorder="1" applyAlignment="1">
      <alignment horizontal="center" vertical="center"/>
    </xf>
    <xf numFmtId="2" fontId="32" fillId="7" borderId="30" xfId="55" applyNumberFormat="1" applyFont="1" applyFill="1" applyBorder="1" applyAlignment="1">
      <alignment horizontal="center" vertical="center"/>
    </xf>
    <xf numFmtId="2" fontId="32" fillId="7" borderId="32" xfId="55" applyNumberFormat="1" applyFont="1" applyFill="1" applyBorder="1" applyAlignment="1">
      <alignment horizontal="center" vertical="center"/>
    </xf>
    <xf numFmtId="0" fontId="53" fillId="0" borderId="0" xfId="55" applyFont="1" applyAlignment="1">
      <alignment horizontal="left" vertical="center"/>
    </xf>
    <xf numFmtId="0" fontId="73" fillId="61" borderId="81" xfId="0" applyFont="1" applyFill="1" applyBorder="1" applyAlignment="1">
      <alignment horizontal="center" vertical="center"/>
    </xf>
    <xf numFmtId="0" fontId="73" fillId="61" borderId="82" xfId="0" applyFont="1" applyFill="1" applyBorder="1" applyAlignment="1">
      <alignment horizontal="center" vertical="center"/>
    </xf>
    <xf numFmtId="0" fontId="16" fillId="64" borderId="25" xfId="0" applyFont="1" applyFill="1" applyBorder="1" applyAlignment="1">
      <alignment horizontal="center" vertical="center" wrapText="1"/>
    </xf>
    <xf numFmtId="0" fontId="16" fillId="64" borderId="27" xfId="0" applyFont="1" applyFill="1" applyBorder="1" applyAlignment="1">
      <alignment horizontal="center" vertical="center" wrapText="1"/>
    </xf>
    <xf numFmtId="0" fontId="46" fillId="61" borderId="0" xfId="0" applyFont="1" applyFill="1" applyAlignment="1">
      <alignment horizontal="center" vertical="center"/>
    </xf>
    <xf numFmtId="0" fontId="46" fillId="61" borderId="28" xfId="0" applyFont="1" applyFill="1" applyBorder="1" applyAlignment="1">
      <alignment horizontal="center" vertical="center"/>
    </xf>
    <xf numFmtId="0" fontId="72" fillId="45" borderId="0" xfId="0" applyFont="1" applyFill="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77" fillId="53" borderId="0" xfId="0" applyFont="1" applyFill="1" applyAlignment="1">
      <alignment horizontal="center" vertical="center"/>
    </xf>
    <xf numFmtId="0" fontId="77" fillId="53" borderId="0" xfId="0" applyFont="1" applyFill="1" applyAlignment="1">
      <alignment horizontal="center"/>
    </xf>
    <xf numFmtId="0" fontId="68" fillId="0" borderId="22" xfId="0" applyFont="1" applyBorder="1" applyAlignment="1">
      <alignment horizontal="center"/>
    </xf>
    <xf numFmtId="0" fontId="68" fillId="0" borderId="24" xfId="0" applyFont="1" applyBorder="1" applyAlignment="1">
      <alignment horizontal="center"/>
    </xf>
    <xf numFmtId="0" fontId="85" fillId="53" borderId="0" xfId="0" applyFont="1" applyFill="1" applyAlignment="1">
      <alignment horizontal="center" vertical="center"/>
    </xf>
    <xf numFmtId="3" fontId="84" fillId="56" borderId="0" xfId="0" applyNumberFormat="1" applyFont="1" applyFill="1" applyAlignment="1">
      <alignment horizontal="center"/>
    </xf>
    <xf numFmtId="0" fontId="68" fillId="3" borderId="0" xfId="0" applyFont="1" applyFill="1" applyAlignment="1">
      <alignment horizontal="center"/>
    </xf>
    <xf numFmtId="0" fontId="68" fillId="0" borderId="25" xfId="0" applyFont="1" applyBorder="1" applyAlignment="1">
      <alignment horizontal="center"/>
    </xf>
    <xf numFmtId="0" fontId="68" fillId="0" borderId="26" xfId="0" applyFont="1" applyBorder="1" applyAlignment="1">
      <alignment horizontal="center"/>
    </xf>
    <xf numFmtId="0" fontId="85" fillId="61" borderId="86" xfId="0" applyFont="1" applyFill="1" applyBorder="1" applyAlignment="1">
      <alignment horizontal="center" vertical="center"/>
    </xf>
    <xf numFmtId="0" fontId="34" fillId="45" borderId="0" xfId="0" applyFont="1" applyFill="1" applyAlignment="1">
      <alignment horizontal="center" vertical="center"/>
    </xf>
    <xf numFmtId="176" fontId="76" fillId="0" borderId="0" xfId="0" applyNumberFormat="1" applyFont="1" applyAlignment="1">
      <alignment horizontal="center" vertical="center"/>
    </xf>
    <xf numFmtId="0" fontId="77" fillId="50" borderId="0" xfId="0" applyFont="1" applyFill="1" applyAlignment="1">
      <alignment horizontal="center" vertical="center"/>
    </xf>
  </cellXfs>
  <cellStyles count="58">
    <cellStyle name="20% - Énfasis1" xfId="31" builtinId="30" customBuiltin="1"/>
    <cellStyle name="20% - Énfasis2" xfId="35" builtinId="34" customBuiltin="1"/>
    <cellStyle name="20% - Énfasis3" xfId="39" builtinId="38" customBuiltin="1"/>
    <cellStyle name="20% - Énfasis4" xfId="43" builtinId="42" customBuiltin="1"/>
    <cellStyle name="20% - Énfasis5" xfId="47" builtinId="46" customBuiltin="1"/>
    <cellStyle name="20% - Énfasis6" xfId="51" builtinId="50" customBuiltin="1"/>
    <cellStyle name="40% - Énfasis1" xfId="32" builtinId="31" customBuiltin="1"/>
    <cellStyle name="40% - Énfasis2" xfId="36" builtinId="35" customBuiltin="1"/>
    <cellStyle name="40% - Énfasis3" xfId="40" builtinId="39" customBuiltin="1"/>
    <cellStyle name="40% - Énfasis4" xfId="44" builtinId="43" customBuiltin="1"/>
    <cellStyle name="40% - Énfasis5" xfId="48" builtinId="47" customBuiltin="1"/>
    <cellStyle name="40% - Énfasis6" xfId="52" builtinId="51" customBuiltin="1"/>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ueno" xfId="18" builtinId="26" customBuiltin="1"/>
    <cellStyle name="Cálculo" xfId="23" builtinId="22" customBuiltin="1"/>
    <cellStyle name="Celda de comprobación" xfId="25" builtinId="23" customBuiltin="1"/>
    <cellStyle name="Celda vinculada" xfId="24" builtinId="24" customBuiltin="1"/>
    <cellStyle name="Encabezado 1" xfId="6" builtinId="16" customBuiltin="1"/>
    <cellStyle name="Encabezado 4" xfId="17"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1" builtinId="20" customBuiltin="1"/>
    <cellStyle name="Fecha" xfId="10" xr:uid="{00000000-0005-0000-0000-000020000000}"/>
    <cellStyle name="Hipervínculo" xfId="1" builtinId="8" customBuiltin="1"/>
    <cellStyle name="Hipervínculo visitado" xfId="13" builtinId="9" customBuiltin="1"/>
    <cellStyle name="Hyperlink 2" xfId="56" xr:uid="{00000000-0005-0000-0000-000028000000}"/>
    <cellStyle name="Incorrecto" xfId="19" builtinId="27" customBuiltin="1"/>
    <cellStyle name="Inicio del proyecto" xfId="9" xr:uid="{00000000-0005-0000-0000-000029000000}"/>
    <cellStyle name="Millares" xfId="4" builtinId="3" customBuiltin="1"/>
    <cellStyle name="Millares [0]" xfId="14" builtinId="6" customBuiltin="1"/>
    <cellStyle name="Moneda" xfId="15" builtinId="4" customBuiltin="1"/>
    <cellStyle name="Moneda [0]" xfId="16" builtinId="7" customBuiltin="1"/>
    <cellStyle name="Neutral" xfId="20" builtinId="28" customBuiltin="1"/>
    <cellStyle name="Nombre" xfId="11" xr:uid="{00000000-0005-0000-0000-00002D000000}"/>
    <cellStyle name="Normal" xfId="0" builtinId="0" customBuiltin="1"/>
    <cellStyle name="Normal 2" xfId="54" xr:uid="{00000000-0005-0000-0000-00002F000000}"/>
    <cellStyle name="Normal 2 2" xfId="55" xr:uid="{00000000-0005-0000-0000-000030000000}"/>
    <cellStyle name="Notas" xfId="27" builtinId="10" customBuiltin="1"/>
    <cellStyle name="Percent 2" xfId="57" xr:uid="{00000000-0005-0000-0000-000034000000}"/>
    <cellStyle name="Porcentaje" xfId="2" builtinId="5" customBuiltin="1"/>
    <cellStyle name="Salida" xfId="22" builtinId="21" customBuiltin="1"/>
    <cellStyle name="Tarea" xfId="12" xr:uid="{00000000-0005-0000-0000-000035000000}"/>
    <cellStyle name="Texto de advertencia" xfId="26" builtinId="11" customBuiltin="1"/>
    <cellStyle name="Texto explicativo" xfId="28" builtinId="53" customBuiltin="1"/>
    <cellStyle name="Título" xfId="5" builtinId="15" customBuiltin="1"/>
    <cellStyle name="Título 2" xfId="7" builtinId="17" customBuiltin="1"/>
    <cellStyle name="Título 3" xfId="8" builtinId="18" customBuiltin="1"/>
    <cellStyle name="Total" xfId="29" builtinId="25" customBuiltin="1"/>
    <cellStyle name="zTextoOculto" xfId="3" xr:uid="{00000000-0005-0000-0000-000039000000}"/>
  </cellStyles>
  <dxfs count="208">
    <dxf>
      <font>
        <color rgb="FF9C0006"/>
      </font>
      <fill>
        <patternFill>
          <bgColor rgb="FFFFC7CE"/>
        </patternFill>
      </fill>
    </dxf>
    <dxf>
      <font>
        <color rgb="FF006100"/>
      </font>
      <fill>
        <patternFill>
          <bgColor rgb="FFC6EFCE"/>
        </patternFill>
      </fill>
    </dxf>
    <dxf>
      <fill>
        <patternFill>
          <bgColor rgb="FF00B050"/>
        </patternFill>
      </fill>
    </dxf>
    <dxf>
      <fill>
        <patternFill>
          <bgColor theme="9" tint="0.39994506668294322"/>
        </patternFill>
      </fill>
    </dxf>
    <dxf>
      <fill>
        <patternFill>
          <bgColor rgb="FFFFFFCC"/>
        </patternFill>
      </fill>
    </dxf>
    <dxf>
      <fill>
        <patternFill>
          <bgColor theme="5"/>
        </patternFill>
      </fill>
    </dxf>
    <dxf>
      <fill>
        <patternFill>
          <bgColor rgb="FFFF0000"/>
        </patternFill>
      </fill>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TareasPendientes" pivot="0" count="9" xr9:uid="{00000000-0011-0000-FFFF-FFFF00000000}">
      <tableStyleElement type="wholeTable" dxfId="207"/>
      <tableStyleElement type="headerRow" dxfId="206"/>
      <tableStyleElement type="totalRow" dxfId="205"/>
      <tableStyleElement type="firstColumn" dxfId="204"/>
      <tableStyleElement type="lastColumn" dxfId="203"/>
      <tableStyleElement type="firstRowStripe" dxfId="202"/>
      <tableStyleElement type="secondRowStripe" dxfId="201"/>
      <tableStyleElement type="firstColumnStripe" dxfId="200"/>
      <tableStyleElement type="secondColumnStripe" dxfId="19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000000"/>
      <color rgb="FFC0C0C0"/>
      <color rgb="FF215881"/>
      <color rgb="FF42648A"/>
      <color rgb="FF969696"/>
      <color rgb="FF427FC2"/>
      <color rgb="FF44678E"/>
      <color rgb="FF4A6F9C"/>
      <color rgb="FF396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Cálculos!$C$2</c:f>
              <c:strCache>
                <c:ptCount val="1"/>
                <c:pt idx="0">
                  <c:v>Frecuencia de Datos recolectados</c:v>
                </c:pt>
              </c:strCache>
            </c:strRef>
          </c:tx>
          <c:spPr>
            <a:solidFill>
              <a:srgbClr val="002060"/>
            </a:solidFill>
            <a:ln>
              <a:noFill/>
            </a:ln>
            <a:effectLst/>
          </c:spPr>
          <c:invertIfNegative val="0"/>
          <c:cat>
            <c:strRef>
              <c:f>Cálculos!$E$3:$E$27</c:f>
              <c:strCache>
                <c:ptCount val="25"/>
                <c:pt idx="0">
                  <c:v>Falla de proceso</c:v>
                </c:pt>
                <c:pt idx="1">
                  <c:v>test</c:v>
                </c:pt>
                <c:pt idx="2">
                  <c:v>tes</c:v>
                </c:pt>
                <c:pt idx="3">
                  <c:v>Alfa</c:v>
                </c:pt>
                <c:pt idx="4">
                  <c:v>Personal no calificado</c:v>
                </c:pt>
                <c:pt idx="5">
                  <c:v>Infraestructura deteriorada</c:v>
                </c:pt>
                <c:pt idx="6">
                  <c:v>Falta equipo medico</c:v>
                </c:pt>
                <c:pt idx="7">
                  <c:v>No hay procedimiento </c:v>
                </c:pt>
                <c:pt idx="8">
                  <c:v>Falta de insumos</c:v>
                </c:pt>
                <c:pt idx="9">
                  <c:v>Personal no calificado</c:v>
                </c:pt>
                <c:pt idx="10">
                  <c:v>Maltrato por falta de medico</c:v>
                </c:pt>
                <c:pt idx="11">
                  <c:v>Tardanza en la atencion</c:v>
                </c:pt>
                <c:pt idx="12">
                  <c:v>Falta de infraestrura</c:v>
                </c:pt>
                <c:pt idx="13">
                  <c:v>Malacomunicacion de medico paciente</c:v>
                </c:pt>
                <c:pt idx="14">
                  <c:v>Falta personal enfermeria</c:v>
                </c:pt>
                <c:pt idx="15">
                  <c:v>Falta de personal medico</c:v>
                </c:pt>
                <c:pt idx="16">
                  <c:v>No hay medicamento</c:v>
                </c:pt>
                <c:pt idx="17">
                  <c:v>0</c:v>
                </c:pt>
                <c:pt idx="18">
                  <c:v>0</c:v>
                </c:pt>
                <c:pt idx="19">
                  <c:v>0</c:v>
                </c:pt>
                <c:pt idx="20">
                  <c:v>0</c:v>
                </c:pt>
                <c:pt idx="21">
                  <c:v>0</c:v>
                </c:pt>
                <c:pt idx="22">
                  <c:v>0</c:v>
                </c:pt>
                <c:pt idx="23">
                  <c:v>0</c:v>
                </c:pt>
                <c:pt idx="24">
                  <c:v>0</c:v>
                </c:pt>
              </c:strCache>
            </c:strRef>
          </c:cat>
          <c:val>
            <c:numRef>
              <c:f>Cálculos!$F$3:$F$27</c:f>
              <c:numCache>
                <c:formatCode>General</c:formatCode>
                <c:ptCount val="25"/>
                <c:pt idx="0">
                  <c:v>345</c:v>
                </c:pt>
                <c:pt idx="1">
                  <c:v>115</c:v>
                </c:pt>
                <c:pt idx="2">
                  <c:v>115</c:v>
                </c:pt>
                <c:pt idx="3">
                  <c:v>105</c:v>
                </c:pt>
                <c:pt idx="4">
                  <c:v>105</c:v>
                </c:pt>
                <c:pt idx="5">
                  <c:v>75</c:v>
                </c:pt>
                <c:pt idx="6">
                  <c:v>65</c:v>
                </c:pt>
                <c:pt idx="7">
                  <c:v>60</c:v>
                </c:pt>
                <c:pt idx="8">
                  <c:v>60</c:v>
                </c:pt>
                <c:pt idx="9">
                  <c:v>45</c:v>
                </c:pt>
                <c:pt idx="10">
                  <c:v>40</c:v>
                </c:pt>
                <c:pt idx="11">
                  <c:v>35</c:v>
                </c:pt>
                <c:pt idx="12">
                  <c:v>35</c:v>
                </c:pt>
                <c:pt idx="13">
                  <c:v>30</c:v>
                </c:pt>
                <c:pt idx="14">
                  <c:v>25</c:v>
                </c:pt>
                <c:pt idx="15">
                  <c:v>15</c:v>
                </c:pt>
                <c:pt idx="16">
                  <c:v>15</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75BB-4E62-A38F-02871AFCD5F5}"/>
            </c:ext>
          </c:extLst>
        </c:ser>
        <c:dLbls>
          <c:showLegendKey val="0"/>
          <c:showVal val="0"/>
          <c:showCatName val="0"/>
          <c:showSerName val="0"/>
          <c:showPercent val="0"/>
          <c:showBubbleSize val="0"/>
        </c:dLbls>
        <c:gapWidth val="219"/>
        <c:axId val="93498880"/>
        <c:axId val="93493984"/>
      </c:barChart>
      <c:lineChart>
        <c:grouping val="standard"/>
        <c:varyColors val="0"/>
        <c:ser>
          <c:idx val="1"/>
          <c:order val="1"/>
          <c:tx>
            <c:strRef>
              <c:f>Cálculos!$I$2</c:f>
              <c:strCache>
                <c:ptCount val="1"/>
                <c:pt idx="0">
                  <c:v>Porcentaje acumulado</c:v>
                </c:pt>
              </c:strCache>
            </c:strRef>
          </c:tx>
          <c:spPr>
            <a:ln w="28575" cap="rnd">
              <a:solidFill>
                <a:srgbClr val="FF33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Cálculos!#REF!</c:f>
            </c:multiLvlStrRef>
          </c:cat>
          <c:val>
            <c:numRef>
              <c:f>Cálculos!$I$3:$I$27</c:f>
              <c:numCache>
                <c:formatCode>0%</c:formatCode>
                <c:ptCount val="25"/>
                <c:pt idx="0">
                  <c:v>0.26848249027237353</c:v>
                </c:pt>
                <c:pt idx="1">
                  <c:v>0.35797665369649806</c:v>
                </c:pt>
                <c:pt idx="2">
                  <c:v>0.44747081712062259</c:v>
                </c:pt>
                <c:pt idx="3">
                  <c:v>0.52918287937743191</c:v>
                </c:pt>
                <c:pt idx="4">
                  <c:v>0.6108949416342413</c:v>
                </c:pt>
                <c:pt idx="5">
                  <c:v>0.66926070038910512</c:v>
                </c:pt>
                <c:pt idx="6">
                  <c:v>0.7198443579766538</c:v>
                </c:pt>
                <c:pt idx="7">
                  <c:v>0.76653696498054491</c:v>
                </c:pt>
                <c:pt idx="8">
                  <c:v>0.81322957198443602</c:v>
                </c:pt>
                <c:pt idx="9">
                  <c:v>0.84824902723735429</c:v>
                </c:pt>
                <c:pt idx="10">
                  <c:v>0.87937743190661499</c:v>
                </c:pt>
                <c:pt idx="11">
                  <c:v>0.90661478599221812</c:v>
                </c:pt>
                <c:pt idx="12">
                  <c:v>0.93385214007782125</c:v>
                </c:pt>
                <c:pt idx="13">
                  <c:v>0.9571984435797668</c:v>
                </c:pt>
                <c:pt idx="14">
                  <c:v>0.97665369649805478</c:v>
                </c:pt>
                <c:pt idx="15">
                  <c:v>0.9883268482490275</c:v>
                </c:pt>
                <c:pt idx="16">
                  <c:v>1.0000000000000002</c:v>
                </c:pt>
                <c:pt idx="17">
                  <c:v>1.0000000000000002</c:v>
                </c:pt>
                <c:pt idx="18">
                  <c:v>1.0000000000000002</c:v>
                </c:pt>
                <c:pt idx="19">
                  <c:v>1.0000000000000002</c:v>
                </c:pt>
                <c:pt idx="20">
                  <c:v>1.0000000000000002</c:v>
                </c:pt>
                <c:pt idx="21">
                  <c:v>1.0000000000000002</c:v>
                </c:pt>
                <c:pt idx="22">
                  <c:v>1.0000000000000002</c:v>
                </c:pt>
                <c:pt idx="23">
                  <c:v>1.0000000000000002</c:v>
                </c:pt>
                <c:pt idx="24">
                  <c:v>1.0000000000000002</c:v>
                </c:pt>
              </c:numCache>
            </c:numRef>
          </c:val>
          <c:smooth val="0"/>
          <c:extLst>
            <c:ext xmlns:c16="http://schemas.microsoft.com/office/drawing/2014/chart" uri="{C3380CC4-5D6E-409C-BE32-E72D297353CC}">
              <c16:uniqueId val="{00000001-75BB-4E62-A38F-02871AFCD5F5}"/>
            </c:ext>
          </c:extLst>
        </c:ser>
        <c:dLbls>
          <c:showLegendKey val="0"/>
          <c:showVal val="0"/>
          <c:showCatName val="0"/>
          <c:showSerName val="0"/>
          <c:showPercent val="0"/>
          <c:showBubbleSize val="0"/>
        </c:dLbls>
        <c:marker val="1"/>
        <c:smooth val="0"/>
        <c:axId val="275082592"/>
        <c:axId val="275089120"/>
      </c:lineChart>
      <c:catAx>
        <c:axId val="9349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3493984"/>
        <c:crosses val="autoZero"/>
        <c:auto val="1"/>
        <c:lblAlgn val="ctr"/>
        <c:lblOffset val="100"/>
        <c:noMultiLvlLbl val="0"/>
      </c:catAx>
      <c:valAx>
        <c:axId val="93493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Datos</a:t>
                </a:r>
                <a:r>
                  <a:rPr lang="es-CO" baseline="0"/>
                  <a:t> recolectados</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3498880"/>
        <c:crosses val="autoZero"/>
        <c:crossBetween val="between"/>
      </c:valAx>
      <c:valAx>
        <c:axId val="275089120"/>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Porcentaje acumulado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75082592"/>
        <c:crosses val="max"/>
        <c:crossBetween val="between"/>
      </c:valAx>
      <c:catAx>
        <c:axId val="275082592"/>
        <c:scaling>
          <c:orientation val="minMax"/>
        </c:scaling>
        <c:delete val="1"/>
        <c:axPos val="b"/>
        <c:numFmt formatCode="General" sourceLinked="1"/>
        <c:majorTickMark val="out"/>
        <c:minorTickMark val="none"/>
        <c:tickLblPos val="nextTo"/>
        <c:crossAx val="275089120"/>
        <c:crosses val="autoZero"/>
        <c:auto val="1"/>
        <c:lblAlgn val="ctr"/>
        <c:lblOffset val="100"/>
        <c:noMultiLvlLbl val="0"/>
      </c:cat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cmpd="dbl">
          <a:solidFill>
            <a:schemeClr val="accent1">
              <a:shade val="50000"/>
            </a:schemeClr>
          </a:solidFill>
          <a:prstDash val="sysDash"/>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38100" cap="flat" cmpd="sng" algn="ctr">
      <a:solidFill>
        <a:schemeClr val="tx1"/>
      </a:solidFill>
      <a:round/>
    </a:ln>
    <a:effectLst/>
  </c:spPr>
  <c:txPr>
    <a:bodyPr/>
    <a:lstStyle/>
    <a:p>
      <a:pPr>
        <a:defRPr/>
      </a:pPr>
      <a:endParaRPr lang="es-MX"/>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Historgrama: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9.6519328040486463E-2"/>
          <c:y val="8.5444587400864955E-2"/>
          <c:w val="0.90157370950445104"/>
          <c:h val="0.7606338260588611"/>
        </c:manualLayout>
      </c:layout>
      <c:barChart>
        <c:barDir val="col"/>
        <c:grouping val="clustered"/>
        <c:varyColors val="0"/>
        <c:ser>
          <c:idx val="0"/>
          <c:order val="0"/>
          <c:spPr>
            <a:solidFill>
              <a:schemeClr val="accent1"/>
            </a:solidFill>
            <a:ln>
              <a:noFill/>
            </a:ln>
            <a:effectLst/>
          </c:spPr>
          <c:invertIfNegative val="0"/>
          <c:cat>
            <c:numRef>
              <c:f>'Cálculos y datos'!$L$4:$L$7</c:f>
              <c:numCache>
                <c:formatCode>0.00</c:formatCode>
                <c:ptCount val="4"/>
                <c:pt idx="0">
                  <c:v>19</c:v>
                </c:pt>
                <c:pt idx="1">
                  <c:v>35</c:v>
                </c:pt>
                <c:pt idx="2">
                  <c:v>51</c:v>
                </c:pt>
                <c:pt idx="3">
                  <c:v>67</c:v>
                </c:pt>
              </c:numCache>
            </c:numRef>
          </c:cat>
          <c:val>
            <c:numRef>
              <c:f>'Cálculos y datos'!$I$4:$I$7</c:f>
              <c:numCache>
                <c:formatCode>General</c:formatCode>
                <c:ptCount val="4"/>
                <c:pt idx="0">
                  <c:v>23</c:v>
                </c:pt>
                <c:pt idx="1">
                  <c:v>1</c:v>
                </c:pt>
                <c:pt idx="2">
                  <c:v>8</c:v>
                </c:pt>
                <c:pt idx="3">
                  <c:v>5</c:v>
                </c:pt>
              </c:numCache>
            </c:numRef>
          </c:val>
          <c:extLst>
            <c:ext xmlns:c16="http://schemas.microsoft.com/office/drawing/2014/chart" uri="{C3380CC4-5D6E-409C-BE32-E72D297353CC}">
              <c16:uniqueId val="{00000000-656F-4E07-A3CF-B305A1C400C0}"/>
            </c:ext>
          </c:extLst>
        </c:ser>
        <c:dLbls>
          <c:showLegendKey val="0"/>
          <c:showVal val="0"/>
          <c:showCatName val="0"/>
          <c:showSerName val="0"/>
          <c:showPercent val="0"/>
          <c:showBubbleSize val="0"/>
        </c:dLbls>
        <c:gapWidth val="0"/>
        <c:overlap val="-27"/>
        <c:axId val="-1524213680"/>
        <c:axId val="-1524215856"/>
      </c:barChart>
      <c:lineChart>
        <c:grouping val="standard"/>
        <c:varyColors val="0"/>
        <c:ser>
          <c:idx val="1"/>
          <c:order val="1"/>
          <c:tx>
            <c:v>FRECUENCIA</c:v>
          </c:tx>
          <c:spPr>
            <a:ln w="28575" cap="rnd" cmpd="sng">
              <a:solidFill>
                <a:schemeClr val="tx2">
                  <a:lumMod val="75000"/>
                </a:schemeClr>
              </a:solidFill>
              <a:prstDash val="solid"/>
              <a:round/>
            </a:ln>
            <a:effectLst/>
          </c:spPr>
          <c:marker>
            <c:symbol val="none"/>
          </c:marker>
          <c:val>
            <c:numRef>
              <c:f>'Cálculos y datos'!$I$4:$I$7</c:f>
              <c:numCache>
                <c:formatCode>General</c:formatCode>
                <c:ptCount val="4"/>
                <c:pt idx="0">
                  <c:v>23</c:v>
                </c:pt>
                <c:pt idx="1">
                  <c:v>1</c:v>
                </c:pt>
                <c:pt idx="2">
                  <c:v>8</c:v>
                </c:pt>
                <c:pt idx="3">
                  <c:v>5</c:v>
                </c:pt>
              </c:numCache>
            </c:numRef>
          </c:val>
          <c:smooth val="0"/>
          <c:extLst>
            <c:ext xmlns:c16="http://schemas.microsoft.com/office/drawing/2014/chart" uri="{C3380CC4-5D6E-409C-BE32-E72D297353CC}">
              <c16:uniqueId val="{00000001-656F-4E07-A3CF-B305A1C400C0}"/>
            </c:ext>
          </c:extLst>
        </c:ser>
        <c:dLbls>
          <c:showLegendKey val="0"/>
          <c:showVal val="0"/>
          <c:showCatName val="0"/>
          <c:showSerName val="0"/>
          <c:showPercent val="0"/>
          <c:showBubbleSize val="0"/>
        </c:dLbls>
        <c:marker val="1"/>
        <c:smooth val="0"/>
        <c:axId val="-1524213680"/>
        <c:axId val="-1524215856"/>
      </c:lineChart>
      <c:catAx>
        <c:axId val="-1524213680"/>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s-CO" sz="2000"/>
                  <a:t>Marca de clase</a:t>
                </a:r>
              </a:p>
            </c:rich>
          </c:tx>
          <c:layout>
            <c:manualLayout>
              <c:xMode val="edge"/>
              <c:yMode val="edge"/>
              <c:x val="0.44362844721243394"/>
              <c:y val="0.91710319707412757"/>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MX"/>
            </a:p>
          </c:txPr>
        </c:title>
        <c:numFmt formatCode="0.00"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crossAx val="-1524215856"/>
        <c:crosses val="autoZero"/>
        <c:auto val="1"/>
        <c:lblAlgn val="ctr"/>
        <c:lblOffset val="100"/>
        <c:noMultiLvlLbl val="0"/>
      </c:catAx>
      <c:valAx>
        <c:axId val="-152421585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FRECUENCIA</a:t>
                </a:r>
              </a:p>
            </c:rich>
          </c:tx>
          <c:layout>
            <c:manualLayout>
              <c:xMode val="edge"/>
              <c:yMode val="edge"/>
              <c:x val="1.9440412739057639E-2"/>
              <c:y val="0.40465567287229892"/>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24213680"/>
        <c:crosses val="autoZero"/>
        <c:crossBetween val="between"/>
      </c:valAx>
      <c:spPr>
        <a:noFill/>
        <a:ln>
          <a:no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'Cálculos y datos'!$G$2:$H$2</c:f>
              <c:strCache>
                <c:ptCount val="1"/>
                <c:pt idx="0">
                  <c:v>Intervalo de clase</c:v>
                </c:pt>
              </c:strCache>
            </c:strRef>
          </c:tx>
          <c:spPr>
            <a:noFill/>
            <a:ln>
              <a:solidFill>
                <a:srgbClr val="000000"/>
              </a:solidFill>
            </a:ln>
            <a:effectLst/>
          </c:spPr>
          <c:invertIfNegative val="0"/>
          <c:cat>
            <c:numRef>
              <c:f>'Cálculos y datos'!$L$4:$L$9</c:f>
              <c:numCache>
                <c:formatCode>0.00</c:formatCode>
                <c:ptCount val="6"/>
                <c:pt idx="0">
                  <c:v>19</c:v>
                </c:pt>
                <c:pt idx="1">
                  <c:v>35</c:v>
                </c:pt>
                <c:pt idx="2">
                  <c:v>51</c:v>
                </c:pt>
                <c:pt idx="3">
                  <c:v>67</c:v>
                </c:pt>
                <c:pt idx="4">
                  <c:v>83</c:v>
                </c:pt>
                <c:pt idx="5">
                  <c:v>99</c:v>
                </c:pt>
              </c:numCache>
            </c:numRef>
          </c:cat>
          <c:val>
            <c:numRef>
              <c:f>'Cálculos y datos'!$I$4:$I$8</c:f>
              <c:numCache>
                <c:formatCode>General</c:formatCode>
                <c:ptCount val="5"/>
                <c:pt idx="0">
                  <c:v>23</c:v>
                </c:pt>
                <c:pt idx="1">
                  <c:v>1</c:v>
                </c:pt>
                <c:pt idx="2">
                  <c:v>8</c:v>
                </c:pt>
                <c:pt idx="3">
                  <c:v>5</c:v>
                </c:pt>
                <c:pt idx="4">
                  <c:v>4</c:v>
                </c:pt>
              </c:numCache>
            </c:numRef>
          </c:val>
          <c:extLst>
            <c:ext xmlns:c16="http://schemas.microsoft.com/office/drawing/2014/chart" uri="{C3380CC4-5D6E-409C-BE32-E72D297353CC}">
              <c16:uniqueId val="{00000000-ABA1-4C3D-9DA7-7FA14CB487A6}"/>
            </c:ext>
          </c:extLst>
        </c:ser>
        <c:dLbls>
          <c:showLegendKey val="0"/>
          <c:showVal val="0"/>
          <c:showCatName val="0"/>
          <c:showSerName val="0"/>
          <c:showPercent val="0"/>
          <c:showBubbleSize val="0"/>
        </c:dLbls>
        <c:gapWidth val="0"/>
        <c:overlap val="-27"/>
        <c:axId val="-1526202592"/>
        <c:axId val="-1526209664"/>
      </c:barChart>
      <c:lineChart>
        <c:grouping val="standard"/>
        <c:varyColors val="0"/>
        <c:ser>
          <c:idx val="1"/>
          <c:order val="1"/>
          <c:tx>
            <c:strRef>
              <c:f>'Cálculos y datos'!$L$4:$L$9</c:f>
              <c:strCache>
                <c:ptCount val="6"/>
                <c:pt idx="0">
                  <c:v>19.00</c:v>
                </c:pt>
                <c:pt idx="1">
                  <c:v>35.00</c:v>
                </c:pt>
                <c:pt idx="2">
                  <c:v>51.00</c:v>
                </c:pt>
                <c:pt idx="3">
                  <c:v>67.00</c:v>
                </c:pt>
                <c:pt idx="4">
                  <c:v>83.00</c:v>
                </c:pt>
                <c:pt idx="5">
                  <c:v>99.00</c:v>
                </c:pt>
              </c:strCache>
            </c:strRef>
          </c:tx>
          <c:spPr>
            <a:ln w="28575" cap="rnd" cmpd="sng">
              <a:solidFill>
                <a:schemeClr val="tx2">
                  <a:lumMod val="75000"/>
                </a:schemeClr>
              </a:solidFill>
              <a:prstDash val="solid"/>
              <a:round/>
            </a:ln>
            <a:effectLst/>
          </c:spPr>
          <c:marker>
            <c:symbol val="none"/>
          </c:marker>
          <c:val>
            <c:numRef>
              <c:f>'Cálculos y datos'!$I$4:$I$8</c:f>
              <c:numCache>
                <c:formatCode>General</c:formatCode>
                <c:ptCount val="5"/>
                <c:pt idx="0">
                  <c:v>23</c:v>
                </c:pt>
                <c:pt idx="1">
                  <c:v>1</c:v>
                </c:pt>
                <c:pt idx="2">
                  <c:v>8</c:v>
                </c:pt>
                <c:pt idx="3">
                  <c:v>5</c:v>
                </c:pt>
                <c:pt idx="4">
                  <c:v>4</c:v>
                </c:pt>
              </c:numCache>
            </c:numRef>
          </c:val>
          <c:smooth val="0"/>
          <c:extLst>
            <c:ext xmlns:c16="http://schemas.microsoft.com/office/drawing/2014/chart" uri="{C3380CC4-5D6E-409C-BE32-E72D297353CC}">
              <c16:uniqueId val="{00000001-ABA1-4C3D-9DA7-7FA14CB487A6}"/>
            </c:ext>
          </c:extLst>
        </c:ser>
        <c:dLbls>
          <c:showLegendKey val="0"/>
          <c:showVal val="0"/>
          <c:showCatName val="0"/>
          <c:showSerName val="0"/>
          <c:showPercent val="0"/>
          <c:showBubbleSize val="0"/>
        </c:dLbls>
        <c:marker val="1"/>
        <c:smooth val="0"/>
        <c:axId val="-1526202592"/>
        <c:axId val="-1526209664"/>
      </c:lineChart>
      <c:catAx>
        <c:axId val="-1526202592"/>
        <c:scaling>
          <c:orientation val="minMax"/>
        </c:scaling>
        <c:delete val="0"/>
        <c:axPos val="b"/>
        <c:numFmt formatCode="0.00"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MX"/>
          </a:p>
        </c:txPr>
        <c:crossAx val="-1526209664"/>
        <c:crosses val="autoZero"/>
        <c:auto val="1"/>
        <c:lblAlgn val="ctr"/>
        <c:lblOffset val="100"/>
        <c:noMultiLvlLbl val="0"/>
      </c:catAx>
      <c:valAx>
        <c:axId val="-1526209664"/>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26202592"/>
        <c:crosses val="autoZero"/>
        <c:crossBetween val="between"/>
      </c:valAx>
      <c:spPr>
        <a:noFill/>
        <a:ln>
          <a:no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gráfico DE DISPERSIÓN</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MX"/>
        </a:p>
      </c:txPr>
    </c:title>
    <c:autoTitleDeleted val="0"/>
    <c:plotArea>
      <c:layout/>
      <c:bubbleChart>
        <c:varyColors val="0"/>
        <c:ser>
          <c:idx val="0"/>
          <c:order val="0"/>
          <c:tx>
            <c:strRef>
              <c:f>'Diagrama de dispersión'!$C$10</c:f>
              <c:strCache>
                <c:ptCount val="1"/>
                <c:pt idx="0">
                  <c:v>EJE Y</c:v>
                </c:pt>
              </c:strCache>
            </c:strRef>
          </c:tx>
          <c:spPr>
            <a:solidFill>
              <a:schemeClr val="accent2"/>
            </a:solidFill>
            <a:ln w="25400">
              <a:noFill/>
            </a:ln>
            <a:effectLst/>
          </c:spPr>
          <c:invertIfNegative val="0"/>
          <c:xVal>
            <c:numRef>
              <c:f>'Diagrama de dispersión'!$B$11:$B$44</c:f>
              <c:numCache>
                <c:formatCode>General</c:formatCode>
                <c:ptCount val="34"/>
                <c:pt idx="0">
                  <c:v>8</c:v>
                </c:pt>
                <c:pt idx="1">
                  <c:v>2</c:v>
                </c:pt>
                <c:pt idx="2">
                  <c:v>3</c:v>
                </c:pt>
                <c:pt idx="3">
                  <c:v>2</c:v>
                </c:pt>
                <c:pt idx="4">
                  <c:v>1</c:v>
                </c:pt>
                <c:pt idx="5">
                  <c:v>2</c:v>
                </c:pt>
                <c:pt idx="6">
                  <c:v>1</c:v>
                </c:pt>
                <c:pt idx="7">
                  <c:v>2</c:v>
                </c:pt>
                <c:pt idx="8">
                  <c:v>2</c:v>
                </c:pt>
                <c:pt idx="9">
                  <c:v>2</c:v>
                </c:pt>
                <c:pt idx="10">
                  <c:v>3</c:v>
                </c:pt>
                <c:pt idx="11">
                  <c:v>1</c:v>
                </c:pt>
                <c:pt idx="12">
                  <c:v>1</c:v>
                </c:pt>
                <c:pt idx="13">
                  <c:v>1</c:v>
                </c:pt>
                <c:pt idx="14">
                  <c:v>1</c:v>
                </c:pt>
                <c:pt idx="15">
                  <c:v>3</c:v>
                </c:pt>
                <c:pt idx="16">
                  <c:v>5</c:v>
                </c:pt>
                <c:pt idx="17">
                  <c:v>6</c:v>
                </c:pt>
                <c:pt idx="18">
                  <c:v>7</c:v>
                </c:pt>
                <c:pt idx="19">
                  <c:v>9</c:v>
                </c:pt>
                <c:pt idx="20">
                  <c:v>6</c:v>
                </c:pt>
              </c:numCache>
            </c:numRef>
          </c:xVal>
          <c:yVal>
            <c:numRef>
              <c:f>'Diagrama de dispersión'!$C$11:$C$44</c:f>
              <c:numCache>
                <c:formatCode>General</c:formatCode>
                <c:ptCount val="34"/>
                <c:pt idx="0">
                  <c:v>2</c:v>
                </c:pt>
                <c:pt idx="1">
                  <c:v>2</c:v>
                </c:pt>
                <c:pt idx="2">
                  <c:v>4</c:v>
                </c:pt>
                <c:pt idx="3">
                  <c:v>5</c:v>
                </c:pt>
                <c:pt idx="4">
                  <c:v>6</c:v>
                </c:pt>
                <c:pt idx="5">
                  <c:v>8</c:v>
                </c:pt>
                <c:pt idx="6">
                  <c:v>8</c:v>
                </c:pt>
                <c:pt idx="7">
                  <c:v>6</c:v>
                </c:pt>
                <c:pt idx="8">
                  <c:v>7</c:v>
                </c:pt>
                <c:pt idx="9">
                  <c:v>7.3</c:v>
                </c:pt>
                <c:pt idx="10">
                  <c:v>25</c:v>
                </c:pt>
                <c:pt idx="11">
                  <c:v>6</c:v>
                </c:pt>
                <c:pt idx="12">
                  <c:v>5</c:v>
                </c:pt>
                <c:pt idx="13">
                  <c:v>3</c:v>
                </c:pt>
                <c:pt idx="14">
                  <c:v>3</c:v>
                </c:pt>
                <c:pt idx="15">
                  <c:v>3</c:v>
                </c:pt>
                <c:pt idx="16">
                  <c:v>3</c:v>
                </c:pt>
                <c:pt idx="17">
                  <c:v>3</c:v>
                </c:pt>
                <c:pt idx="18">
                  <c:v>3</c:v>
                </c:pt>
                <c:pt idx="19">
                  <c:v>3</c:v>
                </c:pt>
                <c:pt idx="20">
                  <c:v>3</c:v>
                </c:pt>
              </c:numCache>
            </c:numRef>
          </c:yVal>
          <c:bubbleSize>
            <c:numLit>
              <c:formatCode>General</c:formatCode>
              <c:ptCount val="3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numLit>
          </c:bubbleSize>
          <c:bubble3D val="1"/>
          <c:extLst>
            <c:ext xmlns:c16="http://schemas.microsoft.com/office/drawing/2014/chart" uri="{C3380CC4-5D6E-409C-BE32-E72D297353CC}">
              <c16:uniqueId val="{00000000-2823-44DA-8C7D-59EF960A578D}"/>
            </c:ext>
          </c:extLst>
        </c:ser>
        <c:dLbls>
          <c:showLegendKey val="0"/>
          <c:showVal val="0"/>
          <c:showCatName val="0"/>
          <c:showSerName val="0"/>
          <c:showPercent val="0"/>
          <c:showBubbleSize val="0"/>
        </c:dLbls>
        <c:bubbleScale val="25"/>
        <c:showNegBubbles val="0"/>
        <c:axId val="296845936"/>
        <c:axId val="293767888"/>
      </c:bubbleChart>
      <c:valAx>
        <c:axId val="296845936"/>
        <c:scaling>
          <c:orientation val="minMax"/>
          <c:min val="0.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CO"/>
                  <a:t>eje x</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es-MX"/>
          </a:p>
        </c:txPr>
        <c:crossAx val="293767888"/>
        <c:crosses val="autoZero"/>
        <c:crossBetween val="midCat"/>
      </c:valAx>
      <c:valAx>
        <c:axId val="293767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CO"/>
                  <a:t>eje y</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96845936"/>
        <c:crosses val="autoZero"/>
        <c:crossBetween val="midCat"/>
      </c:valAx>
      <c:spPr>
        <a:noFill/>
        <a:ln>
          <a:noFill/>
        </a:ln>
        <a:effectLst/>
      </c:spPr>
    </c:plotArea>
    <c:plotVisOnly val="1"/>
    <c:dispBlanksAs val="gap"/>
    <c:showDLblsOverMax val="0"/>
  </c:chart>
  <c:spPr>
    <a:solidFill>
      <a:schemeClr val="lt1"/>
    </a:solidFill>
    <a:ln w="9525" cap="flat" cmpd="sng" algn="ctr">
      <a:solidFill>
        <a:schemeClr val="accent1"/>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GRAFICO DE ESTRATIFICACION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ESTRATIFICACIÓN!$B$15</c:f>
              <c:strCache>
                <c:ptCount val="1"/>
                <c:pt idx="0">
                  <c:v>Mañana</c:v>
                </c:pt>
              </c:strCache>
            </c:strRef>
          </c:tx>
          <c:spPr>
            <a:solidFill>
              <a:schemeClr val="accent1"/>
            </a:solidFill>
            <a:ln>
              <a:noFill/>
            </a:ln>
            <a:effectLst/>
            <a:sp3d/>
          </c:spPr>
          <c:invertIfNegative val="0"/>
          <c:cat>
            <c:strRef>
              <c:f>ESTRATIFICACIÓN!$C$14:$F$14</c:f>
              <c:strCache>
                <c:ptCount val="4"/>
                <c:pt idx="0">
                  <c:v>Área 1</c:v>
                </c:pt>
                <c:pt idx="1">
                  <c:v>Área 2</c:v>
                </c:pt>
                <c:pt idx="2">
                  <c:v>Área 3</c:v>
                </c:pt>
                <c:pt idx="3">
                  <c:v>Área 4</c:v>
                </c:pt>
              </c:strCache>
            </c:strRef>
          </c:cat>
          <c:val>
            <c:numRef>
              <c:f>ESTRATIFICACIÓN!$C$15:$F$15</c:f>
              <c:numCache>
                <c:formatCode>General</c:formatCode>
                <c:ptCount val="4"/>
                <c:pt idx="0">
                  <c:v>53</c:v>
                </c:pt>
                <c:pt idx="1">
                  <c:v>23</c:v>
                </c:pt>
                <c:pt idx="2">
                  <c:v>12</c:v>
                </c:pt>
                <c:pt idx="3">
                  <c:v>9</c:v>
                </c:pt>
              </c:numCache>
            </c:numRef>
          </c:val>
          <c:extLst>
            <c:ext xmlns:c16="http://schemas.microsoft.com/office/drawing/2014/chart" uri="{C3380CC4-5D6E-409C-BE32-E72D297353CC}">
              <c16:uniqueId val="{00000000-6555-4CF0-A0A0-EDA02B98B3D2}"/>
            </c:ext>
          </c:extLst>
        </c:ser>
        <c:ser>
          <c:idx val="1"/>
          <c:order val="1"/>
          <c:tx>
            <c:strRef>
              <c:f>ESTRATIFICACIÓN!$B$16</c:f>
              <c:strCache>
                <c:ptCount val="1"/>
                <c:pt idx="0">
                  <c:v>Tarde</c:v>
                </c:pt>
              </c:strCache>
            </c:strRef>
          </c:tx>
          <c:spPr>
            <a:solidFill>
              <a:schemeClr val="accent2"/>
            </a:solidFill>
            <a:ln>
              <a:noFill/>
            </a:ln>
            <a:effectLst/>
            <a:sp3d/>
          </c:spPr>
          <c:invertIfNegative val="0"/>
          <c:cat>
            <c:strRef>
              <c:f>ESTRATIFICACIÓN!$C$14:$F$14</c:f>
              <c:strCache>
                <c:ptCount val="4"/>
                <c:pt idx="0">
                  <c:v>Área 1</c:v>
                </c:pt>
                <c:pt idx="1">
                  <c:v>Área 2</c:v>
                </c:pt>
                <c:pt idx="2">
                  <c:v>Área 3</c:v>
                </c:pt>
                <c:pt idx="3">
                  <c:v>Área 4</c:v>
                </c:pt>
              </c:strCache>
            </c:strRef>
          </c:cat>
          <c:val>
            <c:numRef>
              <c:f>ESTRATIFICACIÓN!$C$16:$F$16</c:f>
              <c:numCache>
                <c:formatCode>General</c:formatCode>
                <c:ptCount val="4"/>
                <c:pt idx="0">
                  <c:v>26</c:v>
                </c:pt>
                <c:pt idx="1">
                  <c:v>24</c:v>
                </c:pt>
                <c:pt idx="2">
                  <c:v>11</c:v>
                </c:pt>
                <c:pt idx="3">
                  <c:v>2</c:v>
                </c:pt>
              </c:numCache>
            </c:numRef>
          </c:val>
          <c:extLst>
            <c:ext xmlns:c16="http://schemas.microsoft.com/office/drawing/2014/chart" uri="{C3380CC4-5D6E-409C-BE32-E72D297353CC}">
              <c16:uniqueId val="{00000001-6555-4CF0-A0A0-EDA02B98B3D2}"/>
            </c:ext>
          </c:extLst>
        </c:ser>
        <c:ser>
          <c:idx val="2"/>
          <c:order val="2"/>
          <c:tx>
            <c:strRef>
              <c:f>ESTRATIFICACIÓN!$B$17</c:f>
              <c:strCache>
                <c:ptCount val="1"/>
                <c:pt idx="0">
                  <c:v>Noche</c:v>
                </c:pt>
              </c:strCache>
            </c:strRef>
          </c:tx>
          <c:spPr>
            <a:solidFill>
              <a:schemeClr val="accent3"/>
            </a:solidFill>
            <a:ln>
              <a:noFill/>
            </a:ln>
            <a:effectLst/>
            <a:sp3d/>
          </c:spPr>
          <c:invertIfNegative val="0"/>
          <c:cat>
            <c:strRef>
              <c:f>ESTRATIFICACIÓN!$C$14:$F$14</c:f>
              <c:strCache>
                <c:ptCount val="4"/>
                <c:pt idx="0">
                  <c:v>Área 1</c:v>
                </c:pt>
                <c:pt idx="1">
                  <c:v>Área 2</c:v>
                </c:pt>
                <c:pt idx="2">
                  <c:v>Área 3</c:v>
                </c:pt>
                <c:pt idx="3">
                  <c:v>Área 4</c:v>
                </c:pt>
              </c:strCache>
            </c:strRef>
          </c:cat>
          <c:val>
            <c:numRef>
              <c:f>ESTRATIFICACIÓN!$C$17:$F$17</c:f>
              <c:numCache>
                <c:formatCode>General</c:formatCode>
                <c:ptCount val="4"/>
                <c:pt idx="0">
                  <c:v>32</c:v>
                </c:pt>
                <c:pt idx="1">
                  <c:v>34</c:v>
                </c:pt>
                <c:pt idx="2">
                  <c:v>13</c:v>
                </c:pt>
                <c:pt idx="3">
                  <c:v>1</c:v>
                </c:pt>
              </c:numCache>
            </c:numRef>
          </c:val>
          <c:extLst>
            <c:ext xmlns:c16="http://schemas.microsoft.com/office/drawing/2014/chart" uri="{C3380CC4-5D6E-409C-BE32-E72D297353CC}">
              <c16:uniqueId val="{00000002-6555-4CF0-A0A0-EDA02B98B3D2}"/>
            </c:ext>
          </c:extLst>
        </c:ser>
        <c:dLbls>
          <c:showLegendKey val="0"/>
          <c:showVal val="0"/>
          <c:showCatName val="0"/>
          <c:showSerName val="0"/>
          <c:showPercent val="0"/>
          <c:showBubbleSize val="0"/>
        </c:dLbls>
        <c:gapWidth val="150"/>
        <c:shape val="box"/>
        <c:axId val="1152508223"/>
        <c:axId val="1152510719"/>
        <c:axId val="0"/>
      </c:bar3DChart>
      <c:catAx>
        <c:axId val="1152508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MX"/>
          </a:p>
        </c:txPr>
        <c:crossAx val="1152510719"/>
        <c:crosses val="autoZero"/>
        <c:auto val="1"/>
        <c:lblAlgn val="ctr"/>
        <c:lblOffset val="100"/>
        <c:noMultiLvlLbl val="0"/>
      </c:catAx>
      <c:valAx>
        <c:axId val="1152510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52508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Calibri"/>
                <a:ea typeface="Calibri"/>
                <a:cs typeface="Calibri"/>
              </a:defRPr>
            </a:pPr>
            <a:r>
              <a:rPr lang="es-MX" sz="2800"/>
              <a:t>Gráfico de control de rango</a:t>
            </a:r>
          </a:p>
        </c:rich>
      </c:tx>
      <c:layout>
        <c:manualLayout>
          <c:xMode val="edge"/>
          <c:yMode val="edge"/>
          <c:x val="0.40273272165395824"/>
          <c:y val="3.2811337393556919E-2"/>
        </c:manualLayout>
      </c:layout>
      <c:overlay val="1"/>
    </c:title>
    <c:autoTitleDeleted val="0"/>
    <c:plotArea>
      <c:layout>
        <c:manualLayout>
          <c:layoutTarget val="inner"/>
          <c:xMode val="edge"/>
          <c:yMode val="edge"/>
          <c:x val="7.9534355676243895E-2"/>
          <c:y val="0.12337662337662338"/>
          <c:w val="0.76671995956925754"/>
          <c:h val="0.72522937794526976"/>
        </c:manualLayout>
      </c:layout>
      <c:lineChart>
        <c:grouping val="standard"/>
        <c:varyColors val="0"/>
        <c:ser>
          <c:idx val="0"/>
          <c:order val="0"/>
          <c:tx>
            <c:strRef>
              <c:f>'Gráfica de control X-R'!$A$58</c:f>
              <c:strCache>
                <c:ptCount val="1"/>
                <c:pt idx="0">
                  <c:v>Rango</c:v>
                </c:pt>
              </c:strCache>
            </c:strRef>
          </c:tx>
          <c:marker>
            <c:symbol val="circle"/>
            <c:size val="9"/>
            <c:spPr>
              <a:ln w="73025">
                <a:solidFill>
                  <a:schemeClr val="accent6">
                    <a:lumMod val="75000"/>
                  </a:schemeClr>
                </a:solidFill>
              </a:ln>
            </c:spPr>
          </c:marker>
          <c:val>
            <c:numRef>
              <c:f>'Gráfica de control X-R'!$A$60:$A$84</c:f>
              <c:numCache>
                <c:formatCode>0.000</c:formatCode>
                <c:ptCount val="25"/>
                <c:pt idx="0">
                  <c:v>1.8999999999991246E-2</c:v>
                </c:pt>
                <c:pt idx="1">
                  <c:v>3.6000000000001364E-2</c:v>
                </c:pt>
                <c:pt idx="2">
                  <c:v>2.2000000000005571E-2</c:v>
                </c:pt>
                <c:pt idx="3">
                  <c:v>2.5999999999996248E-2</c:v>
                </c:pt>
                <c:pt idx="4">
                  <c:v>2.4000000000000909E-2</c:v>
                </c:pt>
                <c:pt idx="5">
                  <c:v>1.2000000000000455E-2</c:v>
                </c:pt>
                <c:pt idx="6">
                  <c:v>3.0000000000001137E-2</c:v>
                </c:pt>
                <c:pt idx="7">
                  <c:v>1.3999999999995794E-2</c:v>
                </c:pt>
                <c:pt idx="8">
                  <c:v>1.7000000000010118E-2</c:v>
                </c:pt>
                <c:pt idx="9">
                  <c:v>8.0000000000097771E-3</c:v>
                </c:pt>
                <c:pt idx="10">
                  <c:v>1.1000000000009891E-2</c:v>
                </c:pt>
                <c:pt idx="11">
                  <c:v>2.8999999999996362E-2</c:v>
                </c:pt>
                <c:pt idx="12">
                  <c:v>3.9000000000001478E-2</c:v>
                </c:pt>
                <c:pt idx="13">
                  <c:v>1.5999999999991132E-2</c:v>
                </c:pt>
                <c:pt idx="14">
                  <c:v>2.1000000000000796E-2</c:v>
                </c:pt>
                <c:pt idx="15">
                  <c:v>2.5999999999996248E-2</c:v>
                </c:pt>
                <c:pt idx="16">
                  <c:v>1.8000000000000682E-2</c:v>
                </c:pt>
                <c:pt idx="17">
                  <c:v>2.1000000000000796E-2</c:v>
                </c:pt>
                <c:pt idx="18">
                  <c:v>1.9999999999996021E-2</c:v>
                </c:pt>
                <c:pt idx="19">
                  <c:v>2.1000000000000796E-2</c:v>
                </c:pt>
                <c:pt idx="20">
                  <c:v>1.9000000000005457E-2</c:v>
                </c:pt>
                <c:pt idx="21">
                  <c:v>2.4999999999991473E-2</c:v>
                </c:pt>
                <c:pt idx="22">
                  <c:v>2.2000000000005571E-2</c:v>
                </c:pt>
                <c:pt idx="23">
                  <c:v>3.4999999999996589E-2</c:v>
                </c:pt>
                <c:pt idx="24">
                  <c:v>2.2760000000000103E-2</c:v>
                </c:pt>
              </c:numCache>
            </c:numRef>
          </c:val>
          <c:smooth val="0"/>
          <c:extLst>
            <c:ext xmlns:c16="http://schemas.microsoft.com/office/drawing/2014/chart" uri="{C3380CC4-5D6E-409C-BE32-E72D297353CC}">
              <c16:uniqueId val="{00000000-2A69-4B19-936F-9504F5F61991}"/>
            </c:ext>
          </c:extLst>
        </c:ser>
        <c:ser>
          <c:idx val="1"/>
          <c:order val="1"/>
          <c:tx>
            <c:strRef>
              <c:f>'Gráfica de control X-R'!$B$58</c:f>
              <c:strCache>
                <c:ptCount val="1"/>
                <c:pt idx="0">
                  <c:v>LIC</c:v>
                </c:pt>
              </c:strCache>
            </c:strRef>
          </c:tx>
          <c:spPr>
            <a:ln w="95250"/>
          </c:spPr>
          <c:marker>
            <c:symbol val="none"/>
          </c:marker>
          <c:val>
            <c:numRef>
              <c:f>'Gráfica de control X-R'!$B$60:$B$84</c:f>
              <c:numCache>
                <c:formatCode>0.000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2A69-4B19-936F-9504F5F61991}"/>
            </c:ext>
          </c:extLst>
        </c:ser>
        <c:ser>
          <c:idx val="2"/>
          <c:order val="2"/>
          <c:tx>
            <c:strRef>
              <c:f>'Gráfica de control X-R'!$C$58</c:f>
              <c:strCache>
                <c:ptCount val="1"/>
                <c:pt idx="0">
                  <c:v>LC</c:v>
                </c:pt>
              </c:strCache>
            </c:strRef>
          </c:tx>
          <c:marker>
            <c:symbol val="none"/>
          </c:marker>
          <c:val>
            <c:numRef>
              <c:f>'Gráfica de control X-R'!$C$60:$C$84</c:f>
              <c:numCache>
                <c:formatCode>0.000</c:formatCode>
                <c:ptCount val="25"/>
                <c:pt idx="0">
                  <c:v>2.2760000000000103E-2</c:v>
                </c:pt>
                <c:pt idx="1">
                  <c:v>2.2760000000000103E-2</c:v>
                </c:pt>
                <c:pt idx="2">
                  <c:v>2.2760000000000103E-2</c:v>
                </c:pt>
                <c:pt idx="3">
                  <c:v>2.2760000000000103E-2</c:v>
                </c:pt>
                <c:pt idx="4">
                  <c:v>2.2760000000000103E-2</c:v>
                </c:pt>
                <c:pt idx="5">
                  <c:v>2.2760000000000103E-2</c:v>
                </c:pt>
                <c:pt idx="6">
                  <c:v>2.2760000000000103E-2</c:v>
                </c:pt>
                <c:pt idx="7">
                  <c:v>2.2760000000000103E-2</c:v>
                </c:pt>
                <c:pt idx="8">
                  <c:v>2.2760000000000103E-2</c:v>
                </c:pt>
                <c:pt idx="9">
                  <c:v>2.2760000000000103E-2</c:v>
                </c:pt>
                <c:pt idx="10">
                  <c:v>2.2760000000000103E-2</c:v>
                </c:pt>
                <c:pt idx="11">
                  <c:v>2.2760000000000103E-2</c:v>
                </c:pt>
                <c:pt idx="12">
                  <c:v>2.2760000000000103E-2</c:v>
                </c:pt>
                <c:pt idx="13">
                  <c:v>2.2760000000000103E-2</c:v>
                </c:pt>
                <c:pt idx="14">
                  <c:v>2.2760000000000103E-2</c:v>
                </c:pt>
                <c:pt idx="15">
                  <c:v>2.2760000000000103E-2</c:v>
                </c:pt>
                <c:pt idx="16">
                  <c:v>2.2760000000000103E-2</c:v>
                </c:pt>
                <c:pt idx="17">
                  <c:v>2.2760000000000103E-2</c:v>
                </c:pt>
                <c:pt idx="18">
                  <c:v>2.2760000000000103E-2</c:v>
                </c:pt>
                <c:pt idx="19">
                  <c:v>2.2760000000000103E-2</c:v>
                </c:pt>
                <c:pt idx="20">
                  <c:v>2.2760000000000103E-2</c:v>
                </c:pt>
                <c:pt idx="21">
                  <c:v>2.2760000000000103E-2</c:v>
                </c:pt>
                <c:pt idx="22">
                  <c:v>2.2760000000000103E-2</c:v>
                </c:pt>
                <c:pt idx="23">
                  <c:v>2.2760000000000103E-2</c:v>
                </c:pt>
              </c:numCache>
            </c:numRef>
          </c:val>
          <c:smooth val="0"/>
          <c:extLst>
            <c:ext xmlns:c16="http://schemas.microsoft.com/office/drawing/2014/chart" uri="{C3380CC4-5D6E-409C-BE32-E72D297353CC}">
              <c16:uniqueId val="{00000002-2A69-4B19-936F-9504F5F61991}"/>
            </c:ext>
          </c:extLst>
        </c:ser>
        <c:ser>
          <c:idx val="3"/>
          <c:order val="3"/>
          <c:tx>
            <c:strRef>
              <c:f>'Gráfica de control X-R'!$D$58</c:f>
              <c:strCache>
                <c:ptCount val="1"/>
                <c:pt idx="0">
                  <c:v>LSC</c:v>
                </c:pt>
              </c:strCache>
            </c:strRef>
          </c:tx>
          <c:spPr>
            <a:ln w="73025"/>
          </c:spPr>
          <c:marker>
            <c:symbol val="none"/>
          </c:marker>
          <c:val>
            <c:numRef>
              <c:f>'Gráfica de control X-R'!$D$60:$D$84</c:f>
              <c:numCache>
                <c:formatCode>0.000</c:formatCode>
                <c:ptCount val="25"/>
                <c:pt idx="0">
                  <c:v>4.8114640000000215E-2</c:v>
                </c:pt>
                <c:pt idx="1">
                  <c:v>4.8114640000000215E-2</c:v>
                </c:pt>
                <c:pt idx="2">
                  <c:v>4.8114640000000215E-2</c:v>
                </c:pt>
                <c:pt idx="3">
                  <c:v>4.8114640000000215E-2</c:v>
                </c:pt>
                <c:pt idx="4">
                  <c:v>4.8114640000000215E-2</c:v>
                </c:pt>
                <c:pt idx="5">
                  <c:v>4.8114640000000215E-2</c:v>
                </c:pt>
                <c:pt idx="6">
                  <c:v>4.8114640000000215E-2</c:v>
                </c:pt>
                <c:pt idx="7">
                  <c:v>4.8114640000000215E-2</c:v>
                </c:pt>
                <c:pt idx="8">
                  <c:v>4.8114640000000215E-2</c:v>
                </c:pt>
                <c:pt idx="9">
                  <c:v>4.8114640000000215E-2</c:v>
                </c:pt>
                <c:pt idx="10">
                  <c:v>4.8114640000000215E-2</c:v>
                </c:pt>
                <c:pt idx="11">
                  <c:v>4.8114640000000215E-2</c:v>
                </c:pt>
                <c:pt idx="12">
                  <c:v>4.8114640000000215E-2</c:v>
                </c:pt>
                <c:pt idx="13">
                  <c:v>4.8114640000000215E-2</c:v>
                </c:pt>
                <c:pt idx="14">
                  <c:v>4.8114640000000215E-2</c:v>
                </c:pt>
                <c:pt idx="15">
                  <c:v>4.8114640000000215E-2</c:v>
                </c:pt>
                <c:pt idx="16">
                  <c:v>4.8114640000000215E-2</c:v>
                </c:pt>
                <c:pt idx="17">
                  <c:v>4.8114640000000215E-2</c:v>
                </c:pt>
                <c:pt idx="18">
                  <c:v>4.8114640000000215E-2</c:v>
                </c:pt>
                <c:pt idx="19">
                  <c:v>4.8114640000000215E-2</c:v>
                </c:pt>
                <c:pt idx="20">
                  <c:v>4.8114640000000215E-2</c:v>
                </c:pt>
                <c:pt idx="21">
                  <c:v>4.8114640000000215E-2</c:v>
                </c:pt>
                <c:pt idx="22">
                  <c:v>4.8114640000000215E-2</c:v>
                </c:pt>
                <c:pt idx="23">
                  <c:v>4.8114640000000215E-2</c:v>
                </c:pt>
              </c:numCache>
            </c:numRef>
          </c:val>
          <c:smooth val="0"/>
          <c:extLst>
            <c:ext xmlns:c16="http://schemas.microsoft.com/office/drawing/2014/chart" uri="{C3380CC4-5D6E-409C-BE32-E72D297353CC}">
              <c16:uniqueId val="{00000003-2A69-4B19-936F-9504F5F61991}"/>
            </c:ext>
          </c:extLst>
        </c:ser>
        <c:dLbls>
          <c:showLegendKey val="0"/>
          <c:showVal val="0"/>
          <c:showCatName val="0"/>
          <c:showSerName val="0"/>
          <c:showPercent val="0"/>
          <c:showBubbleSize val="0"/>
        </c:dLbls>
        <c:marker val="1"/>
        <c:smooth val="0"/>
        <c:axId val="392992911"/>
        <c:axId val="1"/>
      </c:lineChart>
      <c:catAx>
        <c:axId val="392992911"/>
        <c:scaling>
          <c:orientation val="minMax"/>
        </c:scaling>
        <c:delete val="0"/>
        <c:axPos val="b"/>
        <c:title>
          <c:tx>
            <c:rich>
              <a:bodyPr/>
              <a:lstStyle/>
              <a:p>
                <a:pPr>
                  <a:defRPr sz="2800" b="1" i="0" u="none" strike="noStrike" baseline="0">
                    <a:solidFill>
                      <a:srgbClr val="000000"/>
                    </a:solidFill>
                    <a:latin typeface="Calibri"/>
                    <a:ea typeface="Calibri"/>
                    <a:cs typeface="Calibri"/>
                  </a:defRPr>
                </a:pPr>
                <a:r>
                  <a:rPr lang="es-MX" sz="2800"/>
                  <a:t>Subgrupos
</a:t>
                </a:r>
              </a:p>
            </c:rich>
          </c:tx>
          <c:overlay val="0"/>
        </c:title>
        <c:numFmt formatCode="General" sourceLinked="1"/>
        <c:majorTickMark val="out"/>
        <c:minorTickMark val="none"/>
        <c:tickLblPos val="nextTo"/>
        <c:txPr>
          <a:bodyPr rot="0" vert="horz"/>
          <a:lstStyle/>
          <a:p>
            <a:pPr>
              <a:defRPr sz="2000" b="0" i="0" u="none" strike="noStrike" baseline="0">
                <a:solidFill>
                  <a:srgbClr val="000000"/>
                </a:solidFill>
                <a:latin typeface="Calibri"/>
                <a:ea typeface="Calibri"/>
                <a:cs typeface="Calibri"/>
              </a:defRPr>
            </a:pPr>
            <a:endParaRPr lang="es-MX"/>
          </a:p>
        </c:txPr>
        <c:crossAx val="1"/>
        <c:crosses val="autoZero"/>
        <c:auto val="0"/>
        <c:lblAlgn val="ctr"/>
        <c:lblOffset val="100"/>
        <c:noMultiLvlLbl val="0"/>
      </c:catAx>
      <c:valAx>
        <c:axId val="1"/>
        <c:scaling>
          <c:orientation val="minMax"/>
          <c:max val="6.0000000000000005E-2"/>
          <c:min val="0"/>
        </c:scaling>
        <c:delete val="0"/>
        <c:axPos val="l"/>
        <c:majorGridlines/>
        <c:title>
          <c:tx>
            <c:rich>
              <a:bodyPr/>
              <a:lstStyle/>
              <a:p>
                <a:pPr>
                  <a:defRPr sz="2800" b="1" i="0" u="none" strike="noStrike" baseline="0">
                    <a:solidFill>
                      <a:srgbClr val="000000"/>
                    </a:solidFill>
                    <a:latin typeface="Calibri"/>
                    <a:ea typeface="Calibri"/>
                    <a:cs typeface="Calibri"/>
                  </a:defRPr>
                </a:pPr>
                <a:r>
                  <a:rPr lang="es-MX" sz="2800"/>
                  <a:t>Rango</a:t>
                </a:r>
              </a:p>
            </c:rich>
          </c:tx>
          <c:overlay val="0"/>
        </c:title>
        <c:numFmt formatCode="0.000" sourceLinked="1"/>
        <c:majorTickMark val="out"/>
        <c:minorTickMark val="none"/>
        <c:tickLblPos val="nextTo"/>
        <c:txPr>
          <a:bodyPr rot="0" vert="horz"/>
          <a:lstStyle/>
          <a:p>
            <a:pPr>
              <a:defRPr sz="1800" b="0" i="0" u="none" strike="noStrike" baseline="0">
                <a:solidFill>
                  <a:srgbClr val="000000"/>
                </a:solidFill>
                <a:latin typeface="Calibri"/>
                <a:ea typeface="Calibri"/>
                <a:cs typeface="Calibri"/>
              </a:defRPr>
            </a:pPr>
            <a:endParaRPr lang="es-MX"/>
          </a:p>
        </c:txPr>
        <c:crossAx val="392992911"/>
        <c:crosses val="autoZero"/>
        <c:crossBetween val="between"/>
      </c:valAx>
    </c:plotArea>
    <c:legend>
      <c:legendPos val="r"/>
      <c:layout>
        <c:manualLayout>
          <c:xMode val="edge"/>
          <c:yMode val="edge"/>
          <c:x val="0.85273165860078837"/>
          <c:y val="0.40885292832113485"/>
          <c:w val="0.12658634608108868"/>
          <c:h val="0.19752016469568337"/>
        </c:manualLayout>
      </c:layout>
      <c:overlay val="0"/>
      <c:txPr>
        <a:bodyPr/>
        <a:lstStyle/>
        <a:p>
          <a:pPr>
            <a:defRPr sz="3200" b="0" i="0" u="none" strike="noStrike" baseline="0">
              <a:solidFill>
                <a:srgbClr val="000000"/>
              </a:solidFill>
              <a:latin typeface="Calibri"/>
              <a:ea typeface="Calibri"/>
              <a:cs typeface="Calibri"/>
            </a:defRPr>
          </a:pPr>
          <a:endParaRPr lang="es-MX"/>
        </a:p>
      </c:txPr>
    </c:legend>
    <c:plotVisOnly val="1"/>
    <c:dispBlanksAs val="gap"/>
    <c:showDLblsOverMax val="0"/>
  </c:chart>
  <c:spPr>
    <a:ln w="57150"/>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MX"/>
              <a:t>Gráfico de Medias</a:t>
            </a:r>
          </a:p>
        </c:rich>
      </c:tx>
      <c:layout>
        <c:manualLayout>
          <c:xMode val="edge"/>
          <c:yMode val="edge"/>
          <c:x val="0.30098613321003265"/>
          <c:y val="0"/>
        </c:manualLayout>
      </c:layout>
      <c:overlay val="1"/>
    </c:title>
    <c:autoTitleDeleted val="0"/>
    <c:plotArea>
      <c:layout>
        <c:manualLayout>
          <c:layoutTarget val="inner"/>
          <c:xMode val="edge"/>
          <c:yMode val="edge"/>
          <c:x val="7.3801567284748584E-2"/>
          <c:y val="0.13010425780110821"/>
          <c:w val="0.72379553490835613"/>
          <c:h val="0.71952136191309424"/>
        </c:manualLayout>
      </c:layout>
      <c:lineChart>
        <c:grouping val="standard"/>
        <c:varyColors val="0"/>
        <c:ser>
          <c:idx val="0"/>
          <c:order val="0"/>
          <c:tx>
            <c:strRef>
              <c:f>'Gráfica de control X-R'!$V$58</c:f>
              <c:strCache>
                <c:ptCount val="1"/>
                <c:pt idx="0">
                  <c:v>Media</c:v>
                </c:pt>
              </c:strCache>
            </c:strRef>
          </c:tx>
          <c:marker>
            <c:symbol val="circle"/>
            <c:size val="12"/>
            <c:spPr>
              <a:solidFill>
                <a:schemeClr val="accent6">
                  <a:lumMod val="75000"/>
                </a:schemeClr>
              </a:solidFill>
              <a:ln>
                <a:solidFill>
                  <a:srgbClr val="002060"/>
                </a:solidFill>
              </a:ln>
            </c:spPr>
          </c:marker>
          <c:val>
            <c:numRef>
              <c:f>'Gráfica de control X-R'!$V$59:$V$83</c:f>
              <c:numCache>
                <c:formatCode>0.000</c:formatCode>
                <c:ptCount val="25"/>
                <c:pt idx="0">
                  <c:v>74.010199999999998</c:v>
                </c:pt>
                <c:pt idx="1">
                  <c:v>74.000600000000006</c:v>
                </c:pt>
                <c:pt idx="2">
                  <c:v>74.00800000000001</c:v>
                </c:pt>
                <c:pt idx="3">
                  <c:v>74.003</c:v>
                </c:pt>
                <c:pt idx="4">
                  <c:v>74.003400000000013</c:v>
                </c:pt>
                <c:pt idx="5">
                  <c:v>73.995599999999996</c:v>
                </c:pt>
                <c:pt idx="6">
                  <c:v>74</c:v>
                </c:pt>
                <c:pt idx="7">
                  <c:v>73.996799999999993</c:v>
                </c:pt>
                <c:pt idx="8">
                  <c:v>74.004199999999997</c:v>
                </c:pt>
                <c:pt idx="9">
                  <c:v>73.996400000000008</c:v>
                </c:pt>
                <c:pt idx="10">
                  <c:v>73.994200000000006</c:v>
                </c:pt>
                <c:pt idx="11">
                  <c:v>74.001400000000004</c:v>
                </c:pt>
                <c:pt idx="12">
                  <c:v>73.998400000000004</c:v>
                </c:pt>
                <c:pt idx="13">
                  <c:v>73.990199999999987</c:v>
                </c:pt>
                <c:pt idx="14">
                  <c:v>74.006</c:v>
                </c:pt>
                <c:pt idx="15">
                  <c:v>73.996599999999987</c:v>
                </c:pt>
                <c:pt idx="16">
                  <c:v>74.000399999999999</c:v>
                </c:pt>
                <c:pt idx="17">
                  <c:v>74.007400000000004</c:v>
                </c:pt>
                <c:pt idx="18">
                  <c:v>73.998199999999997</c:v>
                </c:pt>
                <c:pt idx="19">
                  <c:v>74.009199999999993</c:v>
                </c:pt>
                <c:pt idx="20">
                  <c:v>73.999799999999993</c:v>
                </c:pt>
                <c:pt idx="21">
                  <c:v>74.00160000000001</c:v>
                </c:pt>
                <c:pt idx="22">
                  <c:v>74.002400000000009</c:v>
                </c:pt>
                <c:pt idx="23">
                  <c:v>74.005199999999988</c:v>
                </c:pt>
                <c:pt idx="24">
                  <c:v>73.998199999999997</c:v>
                </c:pt>
              </c:numCache>
            </c:numRef>
          </c:val>
          <c:smooth val="0"/>
          <c:extLst>
            <c:ext xmlns:c16="http://schemas.microsoft.com/office/drawing/2014/chart" uri="{C3380CC4-5D6E-409C-BE32-E72D297353CC}">
              <c16:uniqueId val="{00000000-A1CE-483F-9EDE-5539E8133FCA}"/>
            </c:ext>
          </c:extLst>
        </c:ser>
        <c:ser>
          <c:idx val="1"/>
          <c:order val="1"/>
          <c:tx>
            <c:strRef>
              <c:f>'Gráfica de control X-R'!$W$58</c:f>
              <c:strCache>
                <c:ptCount val="1"/>
                <c:pt idx="0">
                  <c:v>LIC</c:v>
                </c:pt>
              </c:strCache>
            </c:strRef>
          </c:tx>
          <c:spPr>
            <a:ln w="66675"/>
          </c:spPr>
          <c:marker>
            <c:symbol val="none"/>
          </c:marker>
          <c:val>
            <c:numRef>
              <c:f>'Gráfica de control X-R'!$W$59:$W$83</c:f>
              <c:numCache>
                <c:formatCode>0.000</c:formatCode>
                <c:ptCount val="25"/>
                <c:pt idx="0">
                  <c:v>73.987963480000005</c:v>
                </c:pt>
                <c:pt idx="1">
                  <c:v>73.987963480000005</c:v>
                </c:pt>
                <c:pt idx="2">
                  <c:v>73.987963480000005</c:v>
                </c:pt>
                <c:pt idx="3">
                  <c:v>73.987963480000005</c:v>
                </c:pt>
                <c:pt idx="4">
                  <c:v>73.987963480000005</c:v>
                </c:pt>
                <c:pt idx="5">
                  <c:v>73.987963480000005</c:v>
                </c:pt>
                <c:pt idx="6">
                  <c:v>73.987963480000005</c:v>
                </c:pt>
                <c:pt idx="7">
                  <c:v>73.987963480000005</c:v>
                </c:pt>
                <c:pt idx="8">
                  <c:v>73.987963480000005</c:v>
                </c:pt>
                <c:pt idx="9">
                  <c:v>73.987963480000005</c:v>
                </c:pt>
                <c:pt idx="10">
                  <c:v>73.987963480000005</c:v>
                </c:pt>
                <c:pt idx="11">
                  <c:v>73.987963480000005</c:v>
                </c:pt>
                <c:pt idx="12">
                  <c:v>73.987963480000005</c:v>
                </c:pt>
                <c:pt idx="13">
                  <c:v>73.987963480000005</c:v>
                </c:pt>
                <c:pt idx="14">
                  <c:v>73.987963480000005</c:v>
                </c:pt>
                <c:pt idx="15">
                  <c:v>73.987963480000005</c:v>
                </c:pt>
                <c:pt idx="16">
                  <c:v>73.987963480000005</c:v>
                </c:pt>
                <c:pt idx="17">
                  <c:v>73.987963480000005</c:v>
                </c:pt>
                <c:pt idx="18">
                  <c:v>73.987963480000005</c:v>
                </c:pt>
                <c:pt idx="19">
                  <c:v>73.987963480000005</c:v>
                </c:pt>
                <c:pt idx="20">
                  <c:v>73.987963480000005</c:v>
                </c:pt>
                <c:pt idx="21">
                  <c:v>73.987963480000005</c:v>
                </c:pt>
                <c:pt idx="22">
                  <c:v>73.987963480000005</c:v>
                </c:pt>
                <c:pt idx="23">
                  <c:v>73.987963480000005</c:v>
                </c:pt>
                <c:pt idx="24">
                  <c:v>73.987963480000005</c:v>
                </c:pt>
              </c:numCache>
            </c:numRef>
          </c:val>
          <c:smooth val="0"/>
          <c:extLst>
            <c:ext xmlns:c16="http://schemas.microsoft.com/office/drawing/2014/chart" uri="{C3380CC4-5D6E-409C-BE32-E72D297353CC}">
              <c16:uniqueId val="{00000001-A1CE-483F-9EDE-5539E8133FCA}"/>
            </c:ext>
          </c:extLst>
        </c:ser>
        <c:ser>
          <c:idx val="2"/>
          <c:order val="2"/>
          <c:tx>
            <c:strRef>
              <c:f>'Gráfica de control X-R'!$X$58</c:f>
              <c:strCache>
                <c:ptCount val="1"/>
                <c:pt idx="0">
                  <c:v>LC</c:v>
                </c:pt>
              </c:strCache>
            </c:strRef>
          </c:tx>
          <c:marker>
            <c:symbol val="none"/>
          </c:marker>
          <c:val>
            <c:numRef>
              <c:f>'Gráfica de control X-R'!$X$59:$X$83</c:f>
              <c:numCache>
                <c:formatCode>0.000</c:formatCode>
                <c:ptCount val="25"/>
                <c:pt idx="0">
                  <c:v>74.001096000000004</c:v>
                </c:pt>
                <c:pt idx="1">
                  <c:v>74.001096000000004</c:v>
                </c:pt>
                <c:pt idx="2">
                  <c:v>74.001096000000004</c:v>
                </c:pt>
                <c:pt idx="3">
                  <c:v>74.001096000000004</c:v>
                </c:pt>
                <c:pt idx="4">
                  <c:v>74.001096000000004</c:v>
                </c:pt>
                <c:pt idx="5">
                  <c:v>74.001096000000004</c:v>
                </c:pt>
                <c:pt idx="6">
                  <c:v>74.001096000000004</c:v>
                </c:pt>
                <c:pt idx="7">
                  <c:v>74.001096000000004</c:v>
                </c:pt>
                <c:pt idx="8">
                  <c:v>74.001096000000004</c:v>
                </c:pt>
                <c:pt idx="9">
                  <c:v>74.001096000000004</c:v>
                </c:pt>
                <c:pt idx="10">
                  <c:v>74.001096000000004</c:v>
                </c:pt>
                <c:pt idx="11">
                  <c:v>74.001096000000004</c:v>
                </c:pt>
                <c:pt idx="12">
                  <c:v>74.001096000000004</c:v>
                </c:pt>
                <c:pt idx="13">
                  <c:v>74.001096000000004</c:v>
                </c:pt>
                <c:pt idx="14">
                  <c:v>74.001096000000004</c:v>
                </c:pt>
                <c:pt idx="15">
                  <c:v>74.001096000000004</c:v>
                </c:pt>
                <c:pt idx="16">
                  <c:v>74.001096000000004</c:v>
                </c:pt>
                <c:pt idx="17">
                  <c:v>74.001096000000004</c:v>
                </c:pt>
                <c:pt idx="18">
                  <c:v>74.001096000000004</c:v>
                </c:pt>
                <c:pt idx="19">
                  <c:v>74.001096000000004</c:v>
                </c:pt>
                <c:pt idx="20">
                  <c:v>74.001096000000004</c:v>
                </c:pt>
                <c:pt idx="21">
                  <c:v>74.001096000000004</c:v>
                </c:pt>
                <c:pt idx="22">
                  <c:v>74.001096000000004</c:v>
                </c:pt>
                <c:pt idx="23">
                  <c:v>74.001096000000004</c:v>
                </c:pt>
                <c:pt idx="24">
                  <c:v>74.001096000000004</c:v>
                </c:pt>
              </c:numCache>
            </c:numRef>
          </c:val>
          <c:smooth val="0"/>
          <c:extLst>
            <c:ext xmlns:c16="http://schemas.microsoft.com/office/drawing/2014/chart" uri="{C3380CC4-5D6E-409C-BE32-E72D297353CC}">
              <c16:uniqueId val="{00000002-A1CE-483F-9EDE-5539E8133FCA}"/>
            </c:ext>
          </c:extLst>
        </c:ser>
        <c:ser>
          <c:idx val="3"/>
          <c:order val="3"/>
          <c:tx>
            <c:strRef>
              <c:f>'Gráfica de control X-R'!$Y$58</c:f>
              <c:strCache>
                <c:ptCount val="1"/>
                <c:pt idx="0">
                  <c:v>LSC</c:v>
                </c:pt>
              </c:strCache>
            </c:strRef>
          </c:tx>
          <c:spPr>
            <a:ln w="73025"/>
          </c:spPr>
          <c:marker>
            <c:symbol val="none"/>
          </c:marker>
          <c:val>
            <c:numRef>
              <c:f>'Gráfica de control X-R'!$Y$59:$Y$83</c:f>
              <c:numCache>
                <c:formatCode>0.000</c:formatCode>
                <c:ptCount val="25"/>
                <c:pt idx="0">
                  <c:v>74.014228520000003</c:v>
                </c:pt>
                <c:pt idx="1">
                  <c:v>74.014228520000003</c:v>
                </c:pt>
                <c:pt idx="2">
                  <c:v>74.014228520000003</c:v>
                </c:pt>
                <c:pt idx="3">
                  <c:v>74.014228520000003</c:v>
                </c:pt>
                <c:pt idx="4">
                  <c:v>74.014228520000003</c:v>
                </c:pt>
                <c:pt idx="5">
                  <c:v>74.014228520000003</c:v>
                </c:pt>
                <c:pt idx="6">
                  <c:v>74.014228520000003</c:v>
                </c:pt>
                <c:pt idx="7">
                  <c:v>74.014228520000003</c:v>
                </c:pt>
                <c:pt idx="8">
                  <c:v>74.014228520000003</c:v>
                </c:pt>
                <c:pt idx="9">
                  <c:v>74.014228520000003</c:v>
                </c:pt>
                <c:pt idx="10">
                  <c:v>74.014228520000003</c:v>
                </c:pt>
                <c:pt idx="11">
                  <c:v>74.014228520000003</c:v>
                </c:pt>
                <c:pt idx="12">
                  <c:v>74.014228520000003</c:v>
                </c:pt>
                <c:pt idx="13">
                  <c:v>74.014228520000003</c:v>
                </c:pt>
                <c:pt idx="14">
                  <c:v>74.014228520000003</c:v>
                </c:pt>
                <c:pt idx="15">
                  <c:v>74.014228520000003</c:v>
                </c:pt>
                <c:pt idx="16">
                  <c:v>74.014228520000003</c:v>
                </c:pt>
                <c:pt idx="17">
                  <c:v>74.014228520000003</c:v>
                </c:pt>
                <c:pt idx="18">
                  <c:v>74.014228520000003</c:v>
                </c:pt>
                <c:pt idx="19">
                  <c:v>74.014228520000003</c:v>
                </c:pt>
                <c:pt idx="20">
                  <c:v>74.014228520000003</c:v>
                </c:pt>
                <c:pt idx="21">
                  <c:v>74.014228520000003</c:v>
                </c:pt>
                <c:pt idx="22">
                  <c:v>74.014228520000003</c:v>
                </c:pt>
                <c:pt idx="23">
                  <c:v>74.014228520000003</c:v>
                </c:pt>
                <c:pt idx="24">
                  <c:v>74.014228520000003</c:v>
                </c:pt>
              </c:numCache>
            </c:numRef>
          </c:val>
          <c:smooth val="0"/>
          <c:extLst>
            <c:ext xmlns:c16="http://schemas.microsoft.com/office/drawing/2014/chart" uri="{C3380CC4-5D6E-409C-BE32-E72D297353CC}">
              <c16:uniqueId val="{00000003-A1CE-483F-9EDE-5539E8133FCA}"/>
            </c:ext>
          </c:extLst>
        </c:ser>
        <c:dLbls>
          <c:showLegendKey val="0"/>
          <c:showVal val="0"/>
          <c:showCatName val="0"/>
          <c:showSerName val="0"/>
          <c:showPercent val="0"/>
          <c:showBubbleSize val="0"/>
        </c:dLbls>
        <c:marker val="1"/>
        <c:smooth val="0"/>
        <c:axId val="392997071"/>
        <c:axId val="1"/>
      </c:lineChart>
      <c:catAx>
        <c:axId val="39299707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MX"/>
          </a:p>
        </c:txPr>
        <c:crossAx val="1"/>
        <c:crosses val="autoZero"/>
        <c:auto val="1"/>
        <c:lblAlgn val="ctr"/>
        <c:lblOffset val="100"/>
        <c:noMultiLvlLbl val="0"/>
      </c:catAx>
      <c:valAx>
        <c:axId val="1"/>
        <c:scaling>
          <c:orientation val="minMax"/>
        </c:scaling>
        <c:delete val="0"/>
        <c:axPos val="l"/>
        <c:majorGridlines/>
        <c:numFmt formatCode="0.000" sourceLinked="1"/>
        <c:majorTickMark val="out"/>
        <c:minorTickMark val="none"/>
        <c:tickLblPos val="nextTo"/>
        <c:txPr>
          <a:bodyPr rot="0" vert="horz"/>
          <a:lstStyle/>
          <a:p>
            <a:pPr>
              <a:defRPr sz="1800" b="0" i="0" u="none" strike="noStrike" baseline="0">
                <a:solidFill>
                  <a:srgbClr val="000000"/>
                </a:solidFill>
                <a:latin typeface="Calibri"/>
                <a:ea typeface="Calibri"/>
                <a:cs typeface="Calibri"/>
              </a:defRPr>
            </a:pPr>
            <a:endParaRPr lang="es-MX"/>
          </a:p>
        </c:txPr>
        <c:crossAx val="392997071"/>
        <c:crosses val="autoZero"/>
        <c:crossBetween val="between"/>
      </c:valAx>
    </c:plotArea>
    <c:legend>
      <c:legendPos val="r"/>
      <c:layout>
        <c:manualLayout>
          <c:xMode val="edge"/>
          <c:yMode val="edge"/>
          <c:x val="0.85967561692499483"/>
          <c:y val="0.40533852738813064"/>
          <c:w val="0.12281080241785641"/>
          <c:h val="0.32487991517178444"/>
        </c:manualLayout>
      </c:layout>
      <c:overlay val="0"/>
      <c:txPr>
        <a:bodyPr/>
        <a:lstStyle/>
        <a:p>
          <a:pPr>
            <a:defRPr sz="2000" b="0" i="0" u="none" strike="noStrike" baseline="0">
              <a:solidFill>
                <a:srgbClr val="000000"/>
              </a:solidFill>
              <a:latin typeface="Calibri"/>
              <a:ea typeface="Calibri"/>
              <a:cs typeface="Calibri"/>
            </a:defRPr>
          </a:pPr>
          <a:endParaRPr lang="es-MX"/>
        </a:p>
      </c:txPr>
    </c:legend>
    <c:plotVisOnly val="1"/>
    <c:dispBlanksAs val="gap"/>
    <c:showDLblsOverMax val="0"/>
  </c:chart>
  <c:spPr>
    <a:ln w="57150"/>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7.xml"/><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152400</xdr:colOff>
      <xdr:row>20</xdr:row>
      <xdr:rowOff>28575</xdr:rowOff>
    </xdr:from>
    <xdr:to>
      <xdr:col>12</xdr:col>
      <xdr:colOff>104776</xdr:colOff>
      <xdr:row>22</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52400" y="3648075"/>
          <a:ext cx="7572376" cy="288925"/>
        </a:xfrm>
        <a:prstGeom prst="rightArrow">
          <a:avLst>
            <a:gd name="adj1" fmla="val 50000"/>
            <a:gd name="adj2" fmla="val 389516"/>
          </a:avLst>
        </a:prstGeom>
        <a:ln>
          <a:headEnd/>
          <a:tailEnd/>
        </a:ln>
      </xdr:spPr>
      <xdr:style>
        <a:lnRef idx="0">
          <a:schemeClr val="accent1"/>
        </a:lnRef>
        <a:fillRef idx="3">
          <a:schemeClr val="accent1"/>
        </a:fillRef>
        <a:effectRef idx="3">
          <a:schemeClr val="accent1"/>
        </a:effectRef>
        <a:fontRef idx="minor">
          <a:schemeClr val="lt1"/>
        </a:fontRef>
      </xdr:style>
    </xdr:sp>
    <xdr:clientData/>
  </xdr:twoCellAnchor>
  <xdr:twoCellAnchor>
    <xdr:from>
      <xdr:col>12</xdr:col>
      <xdr:colOff>42635</xdr:colOff>
      <xdr:row>18</xdr:row>
      <xdr:rowOff>37193</xdr:rowOff>
    </xdr:from>
    <xdr:to>
      <xdr:col>14</xdr:col>
      <xdr:colOff>533401</xdr:colOff>
      <xdr:row>24</xdr:row>
      <xdr:rowOff>18143</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7662635" y="3339193"/>
          <a:ext cx="1760766" cy="933450"/>
        </a:xfrm>
        <a:prstGeom prst="rect">
          <a:avLst/>
        </a:prstGeom>
        <a:ln>
          <a:headEnd/>
          <a:tailEnd/>
        </a:ln>
      </xdr:spPr>
      <xdr:style>
        <a:lnRef idx="0">
          <a:schemeClr val="accent2"/>
        </a:lnRef>
        <a:fillRef idx="3">
          <a:schemeClr val="accent2"/>
        </a:fillRef>
        <a:effectRef idx="3">
          <a:schemeClr val="accent2"/>
        </a:effectRef>
        <a:fontRef idx="minor">
          <a:schemeClr val="lt1"/>
        </a:fontRef>
      </xdr:style>
      <xdr:txBody>
        <a:bodyPr vertOverflow="clip" wrap="square" lIns="36576" tIns="27432" rIns="0" bIns="0" anchor="ctr" upright="1"/>
        <a:lstStyle/>
        <a:p>
          <a:pPr algn="ctr" rtl="0">
            <a:defRPr sz="1000"/>
          </a:pPr>
          <a:r>
            <a:rPr lang="es-CO" sz="1400" b="0" i="0" u="none" strike="noStrike" baseline="0">
              <a:solidFill>
                <a:schemeClr val="bg1"/>
              </a:solidFill>
              <a:latin typeface="Arial"/>
              <a:cs typeface="Arial"/>
            </a:rPr>
            <a:t>PROBLEMA</a:t>
          </a:r>
        </a:p>
      </xdr:txBody>
    </xdr:sp>
    <xdr:clientData/>
  </xdr:twoCellAnchor>
  <xdr:twoCellAnchor>
    <xdr:from>
      <xdr:col>2</xdr:col>
      <xdr:colOff>523875</xdr:colOff>
      <xdr:row>6</xdr:row>
      <xdr:rowOff>9525</xdr:rowOff>
    </xdr:from>
    <xdr:to>
      <xdr:col>4</xdr:col>
      <xdr:colOff>581025</xdr:colOff>
      <xdr:row>20</xdr:row>
      <xdr:rowOff>95250</xdr:rowOff>
    </xdr:to>
    <xdr:sp macro="" textlink="">
      <xdr:nvSpPr>
        <xdr:cNvPr id="4" name="Line 4">
          <a:extLst>
            <a:ext uri="{FF2B5EF4-FFF2-40B4-BE49-F238E27FC236}">
              <a16:creationId xmlns:a16="http://schemas.microsoft.com/office/drawing/2014/main" id="{00000000-0008-0000-0000-000004000000}"/>
            </a:ext>
          </a:extLst>
        </xdr:cNvPr>
        <xdr:cNvSpPr>
          <a:spLocks noChangeShapeType="1"/>
        </xdr:cNvSpPr>
      </xdr:nvSpPr>
      <xdr:spPr bwMode="auto">
        <a:xfrm>
          <a:off x="1793875" y="1406525"/>
          <a:ext cx="1327150" cy="2308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0</xdr:colOff>
      <xdr:row>6</xdr:row>
      <xdr:rowOff>19050</xdr:rowOff>
    </xdr:from>
    <xdr:to>
      <xdr:col>10</xdr:col>
      <xdr:colOff>57150</xdr:colOff>
      <xdr:row>20</xdr:row>
      <xdr:rowOff>104775</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a:off x="5080000" y="1416050"/>
          <a:ext cx="1327150" cy="2308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3</xdr:col>
      <xdr:colOff>114300</xdr:colOff>
      <xdr:row>21</xdr:row>
      <xdr:rowOff>85725</xdr:rowOff>
    </xdr:from>
    <xdr:to>
      <xdr:col>4</xdr:col>
      <xdr:colOff>571500</xdr:colOff>
      <xdr:row>35</xdr:row>
      <xdr:rowOff>142875</xdr:rowOff>
    </xdr:to>
    <xdr:sp macro="" textlink="">
      <xdr:nvSpPr>
        <xdr:cNvPr id="6" name="Line 7">
          <a:extLst>
            <a:ext uri="{FF2B5EF4-FFF2-40B4-BE49-F238E27FC236}">
              <a16:creationId xmlns:a16="http://schemas.microsoft.com/office/drawing/2014/main" id="{00000000-0008-0000-0000-000006000000}"/>
            </a:ext>
          </a:extLst>
        </xdr:cNvPr>
        <xdr:cNvSpPr>
          <a:spLocks noChangeShapeType="1"/>
        </xdr:cNvSpPr>
      </xdr:nvSpPr>
      <xdr:spPr bwMode="auto">
        <a:xfrm flipV="1">
          <a:off x="2019300" y="3863975"/>
          <a:ext cx="1092200" cy="227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200025</xdr:colOff>
      <xdr:row>21</xdr:row>
      <xdr:rowOff>95250</xdr:rowOff>
    </xdr:from>
    <xdr:to>
      <xdr:col>10</xdr:col>
      <xdr:colOff>47625</xdr:colOff>
      <xdr:row>35</xdr:row>
      <xdr:rowOff>152400</xdr:rowOff>
    </xdr:to>
    <xdr:sp macro="" textlink="">
      <xdr:nvSpPr>
        <xdr:cNvPr id="7" name="Line 9">
          <a:extLst>
            <a:ext uri="{FF2B5EF4-FFF2-40B4-BE49-F238E27FC236}">
              <a16:creationId xmlns:a16="http://schemas.microsoft.com/office/drawing/2014/main" id="{00000000-0008-0000-0000-000007000000}"/>
            </a:ext>
          </a:extLst>
        </xdr:cNvPr>
        <xdr:cNvSpPr>
          <a:spLocks noChangeShapeType="1"/>
        </xdr:cNvSpPr>
      </xdr:nvSpPr>
      <xdr:spPr bwMode="auto">
        <a:xfrm flipV="1">
          <a:off x="5280025" y="3873500"/>
          <a:ext cx="1117600" cy="227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1</xdr:col>
      <xdr:colOff>276225</xdr:colOff>
      <xdr:row>3</xdr:row>
      <xdr:rowOff>133803</xdr:rowOff>
    </xdr:from>
    <xdr:to>
      <xdr:col>4</xdr:col>
      <xdr:colOff>139425</xdr:colOff>
      <xdr:row>6</xdr:row>
      <xdr:rowOff>3946</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911225" y="1054553"/>
          <a:ext cx="1768200" cy="346393"/>
        </a:xfrm>
        <a:prstGeom prst="rect">
          <a:avLst/>
        </a:prstGeom>
        <a:solidFill>
          <a:schemeClr val="accent1">
            <a:lumMod val="75000"/>
          </a:schemeClr>
        </a:solidFill>
        <a:ln w="9525">
          <a:noFill/>
          <a:miter lim="800000"/>
          <a:headEnd/>
          <a:tailEnd/>
        </a:ln>
      </xdr:spPr>
      <xdr:txBody>
        <a:bodyPr vertOverflow="clip" wrap="square" lIns="27432" tIns="22860" rIns="0" bIns="0" anchor="ctr" upright="1"/>
        <a:lstStyle/>
        <a:p>
          <a:pPr algn="ctr" rtl="0">
            <a:defRPr sz="1000"/>
          </a:pPr>
          <a:r>
            <a:rPr lang="es-CO" sz="1100" b="1" i="0" u="none" strike="noStrike" baseline="0">
              <a:solidFill>
                <a:schemeClr val="bg1"/>
              </a:solidFill>
              <a:latin typeface="Aharoni" panose="02010803020104030203" pitchFamily="2" charset="-79"/>
              <a:cs typeface="Aharoni" panose="02010803020104030203" pitchFamily="2" charset="-79"/>
            </a:rPr>
            <a:t>Recursos humanos</a:t>
          </a:r>
        </a:p>
      </xdr:txBody>
    </xdr:sp>
    <xdr:clientData/>
  </xdr:twoCellAnchor>
  <xdr:twoCellAnchor>
    <xdr:from>
      <xdr:col>6</xdr:col>
      <xdr:colOff>333375</xdr:colOff>
      <xdr:row>3</xdr:row>
      <xdr:rowOff>154215</xdr:rowOff>
    </xdr:from>
    <xdr:to>
      <xdr:col>9</xdr:col>
      <xdr:colOff>196575</xdr:colOff>
      <xdr:row>6</xdr:row>
      <xdr:rowOff>24358</xdr:rowOff>
    </xdr:to>
    <xdr:sp macro="" textlink="">
      <xdr:nvSpPr>
        <xdr:cNvPr id="9" name="Text Box 12">
          <a:extLst>
            <a:ext uri="{FF2B5EF4-FFF2-40B4-BE49-F238E27FC236}">
              <a16:creationId xmlns:a16="http://schemas.microsoft.com/office/drawing/2014/main" id="{00000000-0008-0000-0000-000009000000}"/>
            </a:ext>
          </a:extLst>
        </xdr:cNvPr>
        <xdr:cNvSpPr txBox="1">
          <a:spLocks noChangeArrowheads="1"/>
        </xdr:cNvSpPr>
      </xdr:nvSpPr>
      <xdr:spPr bwMode="auto">
        <a:xfrm>
          <a:off x="4143375" y="1074965"/>
          <a:ext cx="1768200" cy="346393"/>
        </a:xfrm>
        <a:prstGeom prst="rect">
          <a:avLst/>
        </a:prstGeom>
        <a:solidFill>
          <a:schemeClr val="accent1">
            <a:lumMod val="75000"/>
          </a:schemeClr>
        </a:solidFill>
        <a:ln w="9525">
          <a:noFill/>
          <a:miter lim="800000"/>
          <a:headEnd/>
          <a:tailEnd/>
        </a:ln>
      </xdr:spPr>
      <xdr:txBody>
        <a:bodyPr vertOverflow="clip" wrap="square" lIns="27432" tIns="22860" rIns="0" bIns="0" anchor="ctr" upright="1"/>
        <a:lstStyle/>
        <a:p>
          <a:pPr algn="ctr" rtl="0">
            <a:defRPr sz="1000"/>
          </a:pPr>
          <a:r>
            <a:rPr lang="es-CO" sz="1100" b="1" i="0" u="none" strike="noStrike" baseline="0">
              <a:solidFill>
                <a:schemeClr val="bg1"/>
              </a:solidFill>
              <a:latin typeface="Aharoni" panose="02010803020104030203" pitchFamily="2" charset="-79"/>
              <a:cs typeface="Aharoni" panose="02010803020104030203" pitchFamily="2" charset="-79"/>
            </a:rPr>
            <a:t>Recursos materiales</a:t>
          </a:r>
        </a:p>
      </xdr:txBody>
    </xdr:sp>
    <xdr:clientData/>
  </xdr:twoCellAnchor>
  <xdr:twoCellAnchor>
    <xdr:from>
      <xdr:col>1</xdr:col>
      <xdr:colOff>457200</xdr:colOff>
      <xdr:row>36</xdr:row>
      <xdr:rowOff>19050</xdr:rowOff>
    </xdr:from>
    <xdr:to>
      <xdr:col>4</xdr:col>
      <xdr:colOff>320400</xdr:colOff>
      <xdr:row>38</xdr:row>
      <xdr:rowOff>52479</xdr:rowOff>
    </xdr:to>
    <xdr:sp macro="" textlink="">
      <xdr:nvSpPr>
        <xdr:cNvPr id="10" name="Text Box 15">
          <a:extLst>
            <a:ext uri="{FF2B5EF4-FFF2-40B4-BE49-F238E27FC236}">
              <a16:creationId xmlns:a16="http://schemas.microsoft.com/office/drawing/2014/main" id="{00000000-0008-0000-0000-00000A000000}"/>
            </a:ext>
          </a:extLst>
        </xdr:cNvPr>
        <xdr:cNvSpPr txBox="1">
          <a:spLocks noChangeArrowheads="1"/>
        </xdr:cNvSpPr>
      </xdr:nvSpPr>
      <xdr:spPr bwMode="auto">
        <a:xfrm>
          <a:off x="1092200" y="6178550"/>
          <a:ext cx="1768200" cy="350929"/>
        </a:xfrm>
        <a:prstGeom prst="rect">
          <a:avLst/>
        </a:prstGeom>
        <a:solidFill>
          <a:schemeClr val="accent1">
            <a:lumMod val="75000"/>
          </a:schemeClr>
        </a:solidFill>
        <a:ln w="9525">
          <a:noFill/>
          <a:miter lim="800000"/>
          <a:headEnd/>
          <a:tailEnd/>
        </a:ln>
      </xdr:spPr>
      <xdr:txBody>
        <a:bodyPr vertOverflow="clip" wrap="square" lIns="27432" tIns="22860" rIns="0" bIns="0" anchor="ctr" upright="1"/>
        <a:lstStyle/>
        <a:p>
          <a:pPr algn="ctr" rtl="0">
            <a:defRPr sz="1000"/>
          </a:pPr>
          <a:r>
            <a:rPr lang="es-CO" sz="1100" b="1" i="0" u="none" strike="noStrike" baseline="0">
              <a:solidFill>
                <a:schemeClr val="bg1"/>
              </a:solidFill>
              <a:latin typeface="Aharoni" panose="02010803020104030203" pitchFamily="2" charset="-79"/>
              <a:cs typeface="Aharoni" panose="02010803020104030203" pitchFamily="2" charset="-79"/>
            </a:rPr>
            <a:t>Metodo/ Procedimiento</a:t>
          </a:r>
        </a:p>
      </xdr:txBody>
    </xdr:sp>
    <xdr:clientData/>
  </xdr:twoCellAnchor>
  <xdr:twoCellAnchor>
    <xdr:from>
      <xdr:col>7</xdr:col>
      <xdr:colOff>28574</xdr:colOff>
      <xdr:row>36</xdr:row>
      <xdr:rowOff>9525</xdr:rowOff>
    </xdr:from>
    <xdr:to>
      <xdr:col>9</xdr:col>
      <xdr:colOff>501374</xdr:colOff>
      <xdr:row>38</xdr:row>
      <xdr:rowOff>42954</xdr:rowOff>
    </xdr:to>
    <xdr:sp macro="" textlink="">
      <xdr:nvSpPr>
        <xdr:cNvPr id="11" name="Text Box 17">
          <a:extLst>
            <a:ext uri="{FF2B5EF4-FFF2-40B4-BE49-F238E27FC236}">
              <a16:creationId xmlns:a16="http://schemas.microsoft.com/office/drawing/2014/main" id="{00000000-0008-0000-0000-00000B000000}"/>
            </a:ext>
          </a:extLst>
        </xdr:cNvPr>
        <xdr:cNvSpPr txBox="1">
          <a:spLocks noChangeArrowheads="1"/>
        </xdr:cNvSpPr>
      </xdr:nvSpPr>
      <xdr:spPr bwMode="auto">
        <a:xfrm>
          <a:off x="4473574" y="6169025"/>
          <a:ext cx="1742800" cy="350929"/>
        </a:xfrm>
        <a:prstGeom prst="rect">
          <a:avLst/>
        </a:prstGeom>
        <a:solidFill>
          <a:schemeClr val="accent1">
            <a:lumMod val="75000"/>
          </a:schemeClr>
        </a:solidFill>
        <a:ln w="9525">
          <a:noFill/>
          <a:miter lim="800000"/>
          <a:headEnd/>
          <a:tailEnd/>
        </a:ln>
      </xdr:spPr>
      <xdr:txBody>
        <a:bodyPr vertOverflow="clip" wrap="square" lIns="27432" tIns="22860" rIns="0" bIns="0" anchor="ctr" upright="1"/>
        <a:lstStyle/>
        <a:p>
          <a:pPr algn="ctr" rtl="0">
            <a:defRPr sz="1000"/>
          </a:pPr>
          <a:r>
            <a:rPr lang="es-CO" sz="1100" b="1" i="0" u="none" strike="noStrike" baseline="0">
              <a:solidFill>
                <a:schemeClr val="bg1"/>
              </a:solidFill>
              <a:latin typeface="Aharoni" panose="02010803020104030203" pitchFamily="2" charset="-79"/>
              <a:cs typeface="Aharoni" panose="02010803020104030203" pitchFamily="2" charset="-79"/>
            </a:rPr>
            <a:t>Equipo y herramientas</a:t>
          </a:r>
        </a:p>
      </xdr:txBody>
    </xdr:sp>
    <xdr:clientData/>
  </xdr:twoCellAnchor>
  <xdr:twoCellAnchor>
    <xdr:from>
      <xdr:col>7</xdr:col>
      <xdr:colOff>19050</xdr:colOff>
      <xdr:row>7</xdr:row>
      <xdr:rowOff>133350</xdr:rowOff>
    </xdr:from>
    <xdr:to>
      <xdr:col>8</xdr:col>
      <xdr:colOff>133350</xdr:colOff>
      <xdr:row>7</xdr:row>
      <xdr:rowOff>133350</xdr:rowOff>
    </xdr:to>
    <xdr:sp macro="" textlink="">
      <xdr:nvSpPr>
        <xdr:cNvPr id="12" name="Line 28">
          <a:extLst>
            <a:ext uri="{FF2B5EF4-FFF2-40B4-BE49-F238E27FC236}">
              <a16:creationId xmlns:a16="http://schemas.microsoft.com/office/drawing/2014/main" id="{00000000-0008-0000-0000-00000C000000}"/>
            </a:ext>
          </a:extLst>
        </xdr:cNvPr>
        <xdr:cNvSpPr>
          <a:spLocks noChangeShapeType="1"/>
        </xdr:cNvSpPr>
      </xdr:nvSpPr>
      <xdr:spPr bwMode="auto">
        <a:xfrm>
          <a:off x="4464050" y="1689100"/>
          <a:ext cx="749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6</xdr:col>
      <xdr:colOff>78015</xdr:colOff>
      <xdr:row>7</xdr:row>
      <xdr:rowOff>41728</xdr:rowOff>
    </xdr:from>
    <xdr:to>
      <xdr:col>7</xdr:col>
      <xdr:colOff>45358</xdr:colOff>
      <xdr:row>8</xdr:row>
      <xdr:rowOff>72571</xdr:rowOff>
    </xdr:to>
    <xdr:sp macro="" textlink="">
      <xdr:nvSpPr>
        <xdr:cNvPr id="13" name="Text Box 29">
          <a:extLst>
            <a:ext uri="{FF2B5EF4-FFF2-40B4-BE49-F238E27FC236}">
              <a16:creationId xmlns:a16="http://schemas.microsoft.com/office/drawing/2014/main" id="{00000000-0008-0000-0000-00000D000000}"/>
            </a:ext>
          </a:extLst>
        </xdr:cNvPr>
        <xdr:cNvSpPr txBox="1">
          <a:spLocks noChangeArrowheads="1"/>
        </xdr:cNvSpPr>
      </xdr:nvSpPr>
      <xdr:spPr bwMode="auto">
        <a:xfrm>
          <a:off x="3888015" y="1597478"/>
          <a:ext cx="602343" cy="189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1</a:t>
          </a:r>
        </a:p>
      </xdr:txBody>
    </xdr:sp>
    <xdr:clientData/>
  </xdr:twoCellAnchor>
  <xdr:twoCellAnchor>
    <xdr:from>
      <xdr:col>4</xdr:col>
      <xdr:colOff>0</xdr:colOff>
      <xdr:row>3</xdr:row>
      <xdr:rowOff>0</xdr:rowOff>
    </xdr:from>
    <xdr:to>
      <xdr:col>5</xdr:col>
      <xdr:colOff>19050</xdr:colOff>
      <xdr:row>3</xdr:row>
      <xdr:rowOff>114300</xdr:rowOff>
    </xdr:to>
    <xdr:sp macro="" textlink="">
      <xdr:nvSpPr>
        <xdr:cNvPr id="14" name="Text Box 31">
          <a:extLst>
            <a:ext uri="{FF2B5EF4-FFF2-40B4-BE49-F238E27FC236}">
              <a16:creationId xmlns:a16="http://schemas.microsoft.com/office/drawing/2014/main" id="{00000000-0008-0000-0000-00000E000000}"/>
            </a:ext>
          </a:extLst>
        </xdr:cNvPr>
        <xdr:cNvSpPr txBox="1">
          <a:spLocks noChangeArrowheads="1"/>
        </xdr:cNvSpPr>
      </xdr:nvSpPr>
      <xdr:spPr bwMode="auto">
        <a:xfrm>
          <a:off x="2540000" y="920750"/>
          <a:ext cx="6540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endParaRPr lang="es-CO" sz="1000" b="0" i="0" u="none" strike="noStrike" baseline="0">
            <a:solidFill>
              <a:srgbClr val="000000"/>
            </a:solidFill>
            <a:latin typeface="Arial"/>
            <a:cs typeface="Arial"/>
          </a:endParaRPr>
        </a:p>
      </xdr:txBody>
    </xdr:sp>
    <xdr:clientData/>
  </xdr:twoCellAnchor>
  <xdr:twoCellAnchor>
    <xdr:from>
      <xdr:col>6</xdr:col>
      <xdr:colOff>393701</xdr:colOff>
      <xdr:row>10</xdr:row>
      <xdr:rowOff>157842</xdr:rowOff>
    </xdr:from>
    <xdr:to>
      <xdr:col>7</xdr:col>
      <xdr:colOff>344715</xdr:colOff>
      <xdr:row>12</xdr:row>
      <xdr:rowOff>36285</xdr:rowOff>
    </xdr:to>
    <xdr:sp macro="" textlink="">
      <xdr:nvSpPr>
        <xdr:cNvPr id="15" name="Text Box 29">
          <a:extLst>
            <a:ext uri="{FF2B5EF4-FFF2-40B4-BE49-F238E27FC236}">
              <a16:creationId xmlns:a16="http://schemas.microsoft.com/office/drawing/2014/main" id="{00000000-0008-0000-0000-00000F000000}"/>
            </a:ext>
          </a:extLst>
        </xdr:cNvPr>
        <xdr:cNvSpPr txBox="1">
          <a:spLocks noChangeArrowheads="1"/>
        </xdr:cNvSpPr>
      </xdr:nvSpPr>
      <xdr:spPr bwMode="auto">
        <a:xfrm>
          <a:off x="4203701" y="2189842"/>
          <a:ext cx="586014" cy="1959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2</a:t>
          </a:r>
        </a:p>
      </xdr:txBody>
    </xdr:sp>
    <xdr:clientData/>
  </xdr:twoCellAnchor>
  <xdr:twoCellAnchor>
    <xdr:from>
      <xdr:col>5</xdr:col>
      <xdr:colOff>292098</xdr:colOff>
      <xdr:row>8</xdr:row>
      <xdr:rowOff>119742</xdr:rowOff>
    </xdr:from>
    <xdr:to>
      <xdr:col>6</xdr:col>
      <xdr:colOff>243113</xdr:colOff>
      <xdr:row>9</xdr:row>
      <xdr:rowOff>161472</xdr:rowOff>
    </xdr:to>
    <xdr:sp macro="" textlink="">
      <xdr:nvSpPr>
        <xdr:cNvPr id="16" name="Text Box 29">
          <a:extLst>
            <a:ext uri="{FF2B5EF4-FFF2-40B4-BE49-F238E27FC236}">
              <a16:creationId xmlns:a16="http://schemas.microsoft.com/office/drawing/2014/main" id="{00000000-0008-0000-0000-000010000000}"/>
            </a:ext>
          </a:extLst>
        </xdr:cNvPr>
        <xdr:cNvSpPr txBox="1">
          <a:spLocks noChangeArrowheads="1"/>
        </xdr:cNvSpPr>
      </xdr:nvSpPr>
      <xdr:spPr bwMode="auto">
        <a:xfrm>
          <a:off x="3467098" y="1834242"/>
          <a:ext cx="586015" cy="200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3</a:t>
          </a:r>
        </a:p>
      </xdr:txBody>
    </xdr:sp>
    <xdr:clientData/>
  </xdr:twoCellAnchor>
  <xdr:twoCellAnchor>
    <xdr:from>
      <xdr:col>6</xdr:col>
      <xdr:colOff>244925</xdr:colOff>
      <xdr:row>9</xdr:row>
      <xdr:rowOff>45358</xdr:rowOff>
    </xdr:from>
    <xdr:to>
      <xdr:col>7</xdr:col>
      <xdr:colOff>360739</xdr:colOff>
      <xdr:row>9</xdr:row>
      <xdr:rowOff>45358</xdr:rowOff>
    </xdr:to>
    <xdr:sp macro="" textlink="">
      <xdr:nvSpPr>
        <xdr:cNvPr id="17" name="Line 28">
          <a:extLst>
            <a:ext uri="{FF2B5EF4-FFF2-40B4-BE49-F238E27FC236}">
              <a16:creationId xmlns:a16="http://schemas.microsoft.com/office/drawing/2014/main" id="{00000000-0008-0000-0000-000011000000}"/>
            </a:ext>
          </a:extLst>
        </xdr:cNvPr>
        <xdr:cNvSpPr>
          <a:spLocks noChangeShapeType="1"/>
        </xdr:cNvSpPr>
      </xdr:nvSpPr>
      <xdr:spPr bwMode="auto">
        <a:xfrm flipH="1" flipV="1">
          <a:off x="4054925" y="1918608"/>
          <a:ext cx="7508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80735</xdr:colOff>
      <xdr:row>15</xdr:row>
      <xdr:rowOff>68035</xdr:rowOff>
    </xdr:from>
    <xdr:to>
      <xdr:col>9</xdr:col>
      <xdr:colOff>195035</xdr:colOff>
      <xdr:row>15</xdr:row>
      <xdr:rowOff>68035</xdr:rowOff>
    </xdr:to>
    <xdr:sp macro="" textlink="">
      <xdr:nvSpPr>
        <xdr:cNvPr id="18" name="Line 28">
          <a:extLst>
            <a:ext uri="{FF2B5EF4-FFF2-40B4-BE49-F238E27FC236}">
              <a16:creationId xmlns:a16="http://schemas.microsoft.com/office/drawing/2014/main" id="{00000000-0008-0000-0000-000012000000}"/>
            </a:ext>
          </a:extLst>
        </xdr:cNvPr>
        <xdr:cNvSpPr>
          <a:spLocks noChangeShapeType="1"/>
        </xdr:cNvSpPr>
      </xdr:nvSpPr>
      <xdr:spPr bwMode="auto">
        <a:xfrm>
          <a:off x="5160735" y="2893785"/>
          <a:ext cx="749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7</xdr:col>
      <xdr:colOff>139700</xdr:colOff>
      <xdr:row>14</xdr:row>
      <xdr:rowOff>139699</xdr:rowOff>
    </xdr:from>
    <xdr:to>
      <xdr:col>8</xdr:col>
      <xdr:colOff>107043</xdr:colOff>
      <xdr:row>16</xdr:row>
      <xdr:rowOff>7257</xdr:rowOff>
    </xdr:to>
    <xdr:sp macro="" textlink="">
      <xdr:nvSpPr>
        <xdr:cNvPr id="19" name="Text Box 29">
          <a:extLst>
            <a:ext uri="{FF2B5EF4-FFF2-40B4-BE49-F238E27FC236}">
              <a16:creationId xmlns:a16="http://schemas.microsoft.com/office/drawing/2014/main" id="{00000000-0008-0000-0000-000013000000}"/>
            </a:ext>
          </a:extLst>
        </xdr:cNvPr>
        <xdr:cNvSpPr txBox="1">
          <a:spLocks noChangeArrowheads="1"/>
        </xdr:cNvSpPr>
      </xdr:nvSpPr>
      <xdr:spPr bwMode="auto">
        <a:xfrm>
          <a:off x="4584700" y="2806699"/>
          <a:ext cx="602343" cy="1850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1</a:t>
          </a:r>
        </a:p>
      </xdr:txBody>
    </xdr:sp>
    <xdr:clientData/>
  </xdr:twoCellAnchor>
  <xdr:twoCellAnchor>
    <xdr:from>
      <xdr:col>7</xdr:col>
      <xdr:colOff>455386</xdr:colOff>
      <xdr:row>18</xdr:row>
      <xdr:rowOff>92527</xdr:rowOff>
    </xdr:from>
    <xdr:to>
      <xdr:col>8</xdr:col>
      <xdr:colOff>406400</xdr:colOff>
      <xdr:row>19</xdr:row>
      <xdr:rowOff>134256</xdr:rowOff>
    </xdr:to>
    <xdr:sp macro="" textlink="">
      <xdr:nvSpPr>
        <xdr:cNvPr id="20" name="Text Box 29">
          <a:extLst>
            <a:ext uri="{FF2B5EF4-FFF2-40B4-BE49-F238E27FC236}">
              <a16:creationId xmlns:a16="http://schemas.microsoft.com/office/drawing/2014/main" id="{00000000-0008-0000-0000-000014000000}"/>
            </a:ext>
          </a:extLst>
        </xdr:cNvPr>
        <xdr:cNvSpPr txBox="1">
          <a:spLocks noChangeArrowheads="1"/>
        </xdr:cNvSpPr>
      </xdr:nvSpPr>
      <xdr:spPr bwMode="auto">
        <a:xfrm>
          <a:off x="4900386" y="3394527"/>
          <a:ext cx="586014" cy="2004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2</a:t>
          </a:r>
        </a:p>
      </xdr:txBody>
    </xdr:sp>
    <xdr:clientData/>
  </xdr:twoCellAnchor>
  <xdr:twoCellAnchor>
    <xdr:from>
      <xdr:col>6</xdr:col>
      <xdr:colOff>326571</xdr:colOff>
      <xdr:row>16</xdr:row>
      <xdr:rowOff>54428</xdr:rowOff>
    </xdr:from>
    <xdr:to>
      <xdr:col>7</xdr:col>
      <xdr:colOff>277585</xdr:colOff>
      <xdr:row>17</xdr:row>
      <xdr:rowOff>96157</xdr:rowOff>
    </xdr:to>
    <xdr:sp macro="" textlink="">
      <xdr:nvSpPr>
        <xdr:cNvPr id="21" name="Text Box 29">
          <a:extLst>
            <a:ext uri="{FF2B5EF4-FFF2-40B4-BE49-F238E27FC236}">
              <a16:creationId xmlns:a16="http://schemas.microsoft.com/office/drawing/2014/main" id="{00000000-0008-0000-0000-000015000000}"/>
            </a:ext>
          </a:extLst>
        </xdr:cNvPr>
        <xdr:cNvSpPr txBox="1">
          <a:spLocks noChangeArrowheads="1"/>
        </xdr:cNvSpPr>
      </xdr:nvSpPr>
      <xdr:spPr bwMode="auto">
        <a:xfrm>
          <a:off x="4136571" y="3038928"/>
          <a:ext cx="586014" cy="2004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3</a:t>
          </a:r>
        </a:p>
      </xdr:txBody>
    </xdr:sp>
    <xdr:clientData/>
  </xdr:twoCellAnchor>
  <xdr:twoCellAnchor>
    <xdr:from>
      <xdr:col>7</xdr:col>
      <xdr:colOff>279397</xdr:colOff>
      <xdr:row>16</xdr:row>
      <xdr:rowOff>143329</xdr:rowOff>
    </xdr:from>
    <xdr:to>
      <xdr:col>8</xdr:col>
      <xdr:colOff>395211</xdr:colOff>
      <xdr:row>16</xdr:row>
      <xdr:rowOff>143329</xdr:rowOff>
    </xdr:to>
    <xdr:sp macro="" textlink="">
      <xdr:nvSpPr>
        <xdr:cNvPr id="22" name="Line 28">
          <a:extLst>
            <a:ext uri="{FF2B5EF4-FFF2-40B4-BE49-F238E27FC236}">
              <a16:creationId xmlns:a16="http://schemas.microsoft.com/office/drawing/2014/main" id="{00000000-0008-0000-0000-000016000000}"/>
            </a:ext>
          </a:extLst>
        </xdr:cNvPr>
        <xdr:cNvSpPr>
          <a:spLocks noChangeShapeType="1"/>
        </xdr:cNvSpPr>
      </xdr:nvSpPr>
      <xdr:spPr bwMode="auto">
        <a:xfrm flipH="1" flipV="1">
          <a:off x="4724397" y="3127829"/>
          <a:ext cx="7508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360135</xdr:colOff>
      <xdr:row>24</xdr:row>
      <xdr:rowOff>2721</xdr:rowOff>
    </xdr:from>
    <xdr:to>
      <xdr:col>9</xdr:col>
      <xdr:colOff>474435</xdr:colOff>
      <xdr:row>24</xdr:row>
      <xdr:rowOff>2721</xdr:rowOff>
    </xdr:to>
    <xdr:sp macro="" textlink="">
      <xdr:nvSpPr>
        <xdr:cNvPr id="23" name="Line 28">
          <a:extLst>
            <a:ext uri="{FF2B5EF4-FFF2-40B4-BE49-F238E27FC236}">
              <a16:creationId xmlns:a16="http://schemas.microsoft.com/office/drawing/2014/main" id="{00000000-0008-0000-0000-000017000000}"/>
            </a:ext>
          </a:extLst>
        </xdr:cNvPr>
        <xdr:cNvSpPr>
          <a:spLocks noChangeShapeType="1"/>
        </xdr:cNvSpPr>
      </xdr:nvSpPr>
      <xdr:spPr bwMode="auto">
        <a:xfrm>
          <a:off x="5440135" y="4257221"/>
          <a:ext cx="749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7</xdr:col>
      <xdr:colOff>419100</xdr:colOff>
      <xdr:row>23</xdr:row>
      <xdr:rowOff>74385</xdr:rowOff>
    </xdr:from>
    <xdr:to>
      <xdr:col>8</xdr:col>
      <xdr:colOff>386443</xdr:colOff>
      <xdr:row>24</xdr:row>
      <xdr:rowOff>105228</xdr:rowOff>
    </xdr:to>
    <xdr:sp macro="" textlink="">
      <xdr:nvSpPr>
        <xdr:cNvPr id="24" name="Text Box 29">
          <a:extLst>
            <a:ext uri="{FF2B5EF4-FFF2-40B4-BE49-F238E27FC236}">
              <a16:creationId xmlns:a16="http://schemas.microsoft.com/office/drawing/2014/main" id="{00000000-0008-0000-0000-000018000000}"/>
            </a:ext>
          </a:extLst>
        </xdr:cNvPr>
        <xdr:cNvSpPr txBox="1">
          <a:spLocks noChangeArrowheads="1"/>
        </xdr:cNvSpPr>
      </xdr:nvSpPr>
      <xdr:spPr bwMode="auto">
        <a:xfrm>
          <a:off x="4864100" y="4170135"/>
          <a:ext cx="602343" cy="189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1</a:t>
          </a:r>
        </a:p>
      </xdr:txBody>
    </xdr:sp>
    <xdr:clientData/>
  </xdr:twoCellAnchor>
  <xdr:twoCellAnchor>
    <xdr:from>
      <xdr:col>8</xdr:col>
      <xdr:colOff>580570</xdr:colOff>
      <xdr:row>24</xdr:row>
      <xdr:rowOff>19956</xdr:rowOff>
    </xdr:from>
    <xdr:to>
      <xdr:col>9</xdr:col>
      <xdr:colOff>233134</xdr:colOff>
      <xdr:row>27</xdr:row>
      <xdr:rowOff>54428</xdr:rowOff>
    </xdr:to>
    <xdr:sp macro="" textlink="">
      <xdr:nvSpPr>
        <xdr:cNvPr id="25" name="Line 28">
          <a:extLst>
            <a:ext uri="{FF2B5EF4-FFF2-40B4-BE49-F238E27FC236}">
              <a16:creationId xmlns:a16="http://schemas.microsoft.com/office/drawing/2014/main" id="{00000000-0008-0000-0000-000019000000}"/>
            </a:ext>
          </a:extLst>
        </xdr:cNvPr>
        <xdr:cNvSpPr>
          <a:spLocks noChangeShapeType="1"/>
        </xdr:cNvSpPr>
      </xdr:nvSpPr>
      <xdr:spPr bwMode="auto">
        <a:xfrm flipH="1">
          <a:off x="5660570" y="4274456"/>
          <a:ext cx="287564" cy="5107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127000</xdr:colOff>
      <xdr:row>27</xdr:row>
      <xdr:rowOff>27213</xdr:rowOff>
    </xdr:from>
    <xdr:to>
      <xdr:col>9</xdr:col>
      <xdr:colOff>78014</xdr:colOff>
      <xdr:row>28</xdr:row>
      <xdr:rowOff>68942</xdr:rowOff>
    </xdr:to>
    <xdr:sp macro="" textlink="">
      <xdr:nvSpPr>
        <xdr:cNvPr id="26" name="Text Box 29">
          <a:extLst>
            <a:ext uri="{FF2B5EF4-FFF2-40B4-BE49-F238E27FC236}">
              <a16:creationId xmlns:a16="http://schemas.microsoft.com/office/drawing/2014/main" id="{00000000-0008-0000-0000-00001A000000}"/>
            </a:ext>
          </a:extLst>
        </xdr:cNvPr>
        <xdr:cNvSpPr txBox="1">
          <a:spLocks noChangeArrowheads="1"/>
        </xdr:cNvSpPr>
      </xdr:nvSpPr>
      <xdr:spPr bwMode="auto">
        <a:xfrm>
          <a:off x="5207000" y="4757963"/>
          <a:ext cx="586014" cy="2004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2</a:t>
          </a:r>
        </a:p>
      </xdr:txBody>
    </xdr:sp>
    <xdr:clientData/>
  </xdr:twoCellAnchor>
  <xdr:twoCellAnchor>
    <xdr:from>
      <xdr:col>7</xdr:col>
      <xdr:colOff>52611</xdr:colOff>
      <xdr:row>24</xdr:row>
      <xdr:rowOff>152399</xdr:rowOff>
    </xdr:from>
    <xdr:to>
      <xdr:col>8</xdr:col>
      <xdr:colOff>3625</xdr:colOff>
      <xdr:row>26</xdr:row>
      <xdr:rowOff>30842</xdr:rowOff>
    </xdr:to>
    <xdr:sp macro="" textlink="">
      <xdr:nvSpPr>
        <xdr:cNvPr id="27" name="Text Box 29">
          <a:extLst>
            <a:ext uri="{FF2B5EF4-FFF2-40B4-BE49-F238E27FC236}">
              <a16:creationId xmlns:a16="http://schemas.microsoft.com/office/drawing/2014/main" id="{00000000-0008-0000-0000-00001B000000}"/>
            </a:ext>
          </a:extLst>
        </xdr:cNvPr>
        <xdr:cNvSpPr txBox="1">
          <a:spLocks noChangeArrowheads="1"/>
        </xdr:cNvSpPr>
      </xdr:nvSpPr>
      <xdr:spPr bwMode="auto">
        <a:xfrm>
          <a:off x="4497611" y="4406899"/>
          <a:ext cx="586014" cy="1959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3</a:t>
          </a:r>
        </a:p>
      </xdr:txBody>
    </xdr:sp>
    <xdr:clientData/>
  </xdr:twoCellAnchor>
  <xdr:twoCellAnchor>
    <xdr:from>
      <xdr:col>7</xdr:col>
      <xdr:colOff>595081</xdr:colOff>
      <xdr:row>25</xdr:row>
      <xdr:rowOff>78014</xdr:rowOff>
    </xdr:from>
    <xdr:to>
      <xdr:col>9</xdr:col>
      <xdr:colOff>103109</xdr:colOff>
      <xdr:row>25</xdr:row>
      <xdr:rowOff>78014</xdr:rowOff>
    </xdr:to>
    <xdr:sp macro="" textlink="">
      <xdr:nvSpPr>
        <xdr:cNvPr id="28" name="Line 28">
          <a:extLst>
            <a:ext uri="{FF2B5EF4-FFF2-40B4-BE49-F238E27FC236}">
              <a16:creationId xmlns:a16="http://schemas.microsoft.com/office/drawing/2014/main" id="{00000000-0008-0000-0000-00001C000000}"/>
            </a:ext>
          </a:extLst>
        </xdr:cNvPr>
        <xdr:cNvSpPr>
          <a:spLocks noChangeShapeType="1"/>
        </xdr:cNvSpPr>
      </xdr:nvSpPr>
      <xdr:spPr bwMode="auto">
        <a:xfrm flipH="1" flipV="1">
          <a:off x="5040081" y="4491264"/>
          <a:ext cx="77802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7</xdr:col>
      <xdr:colOff>494392</xdr:colOff>
      <xdr:row>30</xdr:row>
      <xdr:rowOff>73479</xdr:rowOff>
    </xdr:from>
    <xdr:to>
      <xdr:col>9</xdr:col>
      <xdr:colOff>906</xdr:colOff>
      <xdr:row>30</xdr:row>
      <xdr:rowOff>73479</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4939392" y="5280479"/>
          <a:ext cx="7765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6</xdr:col>
      <xdr:colOff>553357</xdr:colOff>
      <xdr:row>29</xdr:row>
      <xdr:rowOff>145142</xdr:rowOff>
    </xdr:from>
    <xdr:to>
      <xdr:col>7</xdr:col>
      <xdr:colOff>520700</xdr:colOff>
      <xdr:row>31</xdr:row>
      <xdr:rowOff>12700</xdr:rowOff>
    </xdr:to>
    <xdr:sp macro="" textlink="">
      <xdr:nvSpPr>
        <xdr:cNvPr id="30" name="Text Box 29">
          <a:extLst>
            <a:ext uri="{FF2B5EF4-FFF2-40B4-BE49-F238E27FC236}">
              <a16:creationId xmlns:a16="http://schemas.microsoft.com/office/drawing/2014/main" id="{00000000-0008-0000-0000-00001E000000}"/>
            </a:ext>
          </a:extLst>
        </xdr:cNvPr>
        <xdr:cNvSpPr txBox="1">
          <a:spLocks noChangeArrowheads="1"/>
        </xdr:cNvSpPr>
      </xdr:nvSpPr>
      <xdr:spPr bwMode="auto">
        <a:xfrm>
          <a:off x="4363357" y="5193392"/>
          <a:ext cx="602343" cy="1850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1</a:t>
          </a:r>
        </a:p>
      </xdr:txBody>
    </xdr:sp>
    <xdr:clientData/>
  </xdr:twoCellAnchor>
  <xdr:twoCellAnchor>
    <xdr:from>
      <xdr:col>8</xdr:col>
      <xdr:colOff>108857</xdr:colOff>
      <xdr:row>30</xdr:row>
      <xdr:rowOff>90715</xdr:rowOff>
    </xdr:from>
    <xdr:to>
      <xdr:col>8</xdr:col>
      <xdr:colOff>367391</xdr:colOff>
      <xdr:row>33</xdr:row>
      <xdr:rowOff>99785</xdr:rowOff>
    </xdr:to>
    <xdr:sp macro="" textlink="">
      <xdr:nvSpPr>
        <xdr:cNvPr id="31" name="Line 28">
          <a:extLst>
            <a:ext uri="{FF2B5EF4-FFF2-40B4-BE49-F238E27FC236}">
              <a16:creationId xmlns:a16="http://schemas.microsoft.com/office/drawing/2014/main" id="{00000000-0008-0000-0000-00001F000000}"/>
            </a:ext>
          </a:extLst>
        </xdr:cNvPr>
        <xdr:cNvSpPr>
          <a:spLocks noChangeShapeType="1"/>
        </xdr:cNvSpPr>
      </xdr:nvSpPr>
      <xdr:spPr bwMode="auto">
        <a:xfrm flipH="1">
          <a:off x="5188857" y="5297715"/>
          <a:ext cx="258534" cy="4853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7</xdr:col>
      <xdr:colOff>261257</xdr:colOff>
      <xdr:row>33</xdr:row>
      <xdr:rowOff>97970</xdr:rowOff>
    </xdr:from>
    <xdr:to>
      <xdr:col>8</xdr:col>
      <xdr:colOff>212271</xdr:colOff>
      <xdr:row>34</xdr:row>
      <xdr:rowOff>139700</xdr:rowOff>
    </xdr:to>
    <xdr:sp macro="" textlink="">
      <xdr:nvSpPr>
        <xdr:cNvPr id="32" name="Text Box 29">
          <a:extLst>
            <a:ext uri="{FF2B5EF4-FFF2-40B4-BE49-F238E27FC236}">
              <a16:creationId xmlns:a16="http://schemas.microsoft.com/office/drawing/2014/main" id="{00000000-0008-0000-0000-000020000000}"/>
            </a:ext>
          </a:extLst>
        </xdr:cNvPr>
        <xdr:cNvSpPr txBox="1">
          <a:spLocks noChangeArrowheads="1"/>
        </xdr:cNvSpPr>
      </xdr:nvSpPr>
      <xdr:spPr bwMode="auto">
        <a:xfrm>
          <a:off x="4706257" y="5781220"/>
          <a:ext cx="586014" cy="200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2</a:t>
          </a:r>
        </a:p>
      </xdr:txBody>
    </xdr:sp>
    <xdr:clientData/>
  </xdr:twoCellAnchor>
  <xdr:twoCellAnchor>
    <xdr:from>
      <xdr:col>6</xdr:col>
      <xdr:colOff>159655</xdr:colOff>
      <xdr:row>31</xdr:row>
      <xdr:rowOff>59871</xdr:rowOff>
    </xdr:from>
    <xdr:to>
      <xdr:col>7</xdr:col>
      <xdr:colOff>110669</xdr:colOff>
      <xdr:row>32</xdr:row>
      <xdr:rowOff>101600</xdr:rowOff>
    </xdr:to>
    <xdr:sp macro="" textlink="">
      <xdr:nvSpPr>
        <xdr:cNvPr id="33" name="Text Box 29">
          <a:extLst>
            <a:ext uri="{FF2B5EF4-FFF2-40B4-BE49-F238E27FC236}">
              <a16:creationId xmlns:a16="http://schemas.microsoft.com/office/drawing/2014/main" id="{00000000-0008-0000-0000-000021000000}"/>
            </a:ext>
          </a:extLst>
        </xdr:cNvPr>
        <xdr:cNvSpPr txBox="1">
          <a:spLocks noChangeArrowheads="1"/>
        </xdr:cNvSpPr>
      </xdr:nvSpPr>
      <xdr:spPr bwMode="auto">
        <a:xfrm>
          <a:off x="3969655" y="5425621"/>
          <a:ext cx="586014" cy="2004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3</a:t>
          </a:r>
        </a:p>
      </xdr:txBody>
    </xdr:sp>
    <xdr:clientData/>
  </xdr:twoCellAnchor>
  <xdr:twoCellAnchor>
    <xdr:from>
      <xdr:col>7</xdr:col>
      <xdr:colOff>121552</xdr:colOff>
      <xdr:row>31</xdr:row>
      <xdr:rowOff>148772</xdr:rowOff>
    </xdr:from>
    <xdr:to>
      <xdr:col>8</xdr:col>
      <xdr:colOff>237366</xdr:colOff>
      <xdr:row>31</xdr:row>
      <xdr:rowOff>148772</xdr:rowOff>
    </xdr:to>
    <xdr:sp macro="" textlink="">
      <xdr:nvSpPr>
        <xdr:cNvPr id="34" name="Line 28">
          <a:extLst>
            <a:ext uri="{FF2B5EF4-FFF2-40B4-BE49-F238E27FC236}">
              <a16:creationId xmlns:a16="http://schemas.microsoft.com/office/drawing/2014/main" id="{00000000-0008-0000-0000-000022000000}"/>
            </a:ext>
          </a:extLst>
        </xdr:cNvPr>
        <xdr:cNvSpPr>
          <a:spLocks noChangeShapeType="1"/>
        </xdr:cNvSpPr>
      </xdr:nvSpPr>
      <xdr:spPr bwMode="auto">
        <a:xfrm flipH="1" flipV="1">
          <a:off x="4566552" y="5514522"/>
          <a:ext cx="7508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288470</xdr:colOff>
      <xdr:row>15</xdr:row>
      <xdr:rowOff>63499</xdr:rowOff>
    </xdr:from>
    <xdr:to>
      <xdr:col>8</xdr:col>
      <xdr:colOff>548820</xdr:colOff>
      <xdr:row>18</xdr:row>
      <xdr:rowOff>97971</xdr:rowOff>
    </xdr:to>
    <xdr:sp macro="" textlink="">
      <xdr:nvSpPr>
        <xdr:cNvPr id="35" name="Line 28">
          <a:extLst>
            <a:ext uri="{FF2B5EF4-FFF2-40B4-BE49-F238E27FC236}">
              <a16:creationId xmlns:a16="http://schemas.microsoft.com/office/drawing/2014/main" id="{00000000-0008-0000-0000-000023000000}"/>
            </a:ext>
          </a:extLst>
        </xdr:cNvPr>
        <xdr:cNvSpPr>
          <a:spLocks noChangeShapeType="1"/>
        </xdr:cNvSpPr>
      </xdr:nvSpPr>
      <xdr:spPr bwMode="auto">
        <a:xfrm flipH="1">
          <a:off x="5368470" y="2889249"/>
          <a:ext cx="260350" cy="5107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7</xdr:col>
      <xdr:colOff>232228</xdr:colOff>
      <xdr:row>7</xdr:row>
      <xdr:rowOff>143328</xdr:rowOff>
    </xdr:from>
    <xdr:to>
      <xdr:col>7</xdr:col>
      <xdr:colOff>492578</xdr:colOff>
      <xdr:row>11</xdr:row>
      <xdr:rowOff>14514</xdr:rowOff>
    </xdr:to>
    <xdr:sp macro="" textlink="">
      <xdr:nvSpPr>
        <xdr:cNvPr id="36" name="Line 28">
          <a:extLst>
            <a:ext uri="{FF2B5EF4-FFF2-40B4-BE49-F238E27FC236}">
              <a16:creationId xmlns:a16="http://schemas.microsoft.com/office/drawing/2014/main" id="{00000000-0008-0000-0000-000024000000}"/>
            </a:ext>
          </a:extLst>
        </xdr:cNvPr>
        <xdr:cNvSpPr>
          <a:spLocks noChangeShapeType="1"/>
        </xdr:cNvSpPr>
      </xdr:nvSpPr>
      <xdr:spPr bwMode="auto">
        <a:xfrm flipH="1">
          <a:off x="4677228" y="1699078"/>
          <a:ext cx="260350" cy="5061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3</xdr:col>
      <xdr:colOff>267606</xdr:colOff>
      <xdr:row>24</xdr:row>
      <xdr:rowOff>9975</xdr:rowOff>
    </xdr:from>
    <xdr:to>
      <xdr:col>4</xdr:col>
      <xdr:colOff>381906</xdr:colOff>
      <xdr:row>24</xdr:row>
      <xdr:rowOff>9975</xdr:rowOff>
    </xdr:to>
    <xdr:sp macro="" textlink="">
      <xdr:nvSpPr>
        <xdr:cNvPr id="37" name="Line 28">
          <a:extLst>
            <a:ext uri="{FF2B5EF4-FFF2-40B4-BE49-F238E27FC236}">
              <a16:creationId xmlns:a16="http://schemas.microsoft.com/office/drawing/2014/main" id="{00000000-0008-0000-0000-000025000000}"/>
            </a:ext>
          </a:extLst>
        </xdr:cNvPr>
        <xdr:cNvSpPr>
          <a:spLocks noChangeShapeType="1"/>
        </xdr:cNvSpPr>
      </xdr:nvSpPr>
      <xdr:spPr bwMode="auto">
        <a:xfrm>
          <a:off x="2172606" y="4264475"/>
          <a:ext cx="749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2</xdr:col>
      <xdr:colOff>326570</xdr:colOff>
      <xdr:row>23</xdr:row>
      <xdr:rowOff>81639</xdr:rowOff>
    </xdr:from>
    <xdr:to>
      <xdr:col>3</xdr:col>
      <xdr:colOff>293914</xdr:colOff>
      <xdr:row>24</xdr:row>
      <xdr:rowOff>112482</xdr:rowOff>
    </xdr:to>
    <xdr:sp macro="" textlink="">
      <xdr:nvSpPr>
        <xdr:cNvPr id="38" name="Text Box 29">
          <a:extLst>
            <a:ext uri="{FF2B5EF4-FFF2-40B4-BE49-F238E27FC236}">
              <a16:creationId xmlns:a16="http://schemas.microsoft.com/office/drawing/2014/main" id="{00000000-0008-0000-0000-000026000000}"/>
            </a:ext>
          </a:extLst>
        </xdr:cNvPr>
        <xdr:cNvSpPr txBox="1">
          <a:spLocks noChangeArrowheads="1"/>
        </xdr:cNvSpPr>
      </xdr:nvSpPr>
      <xdr:spPr bwMode="auto">
        <a:xfrm>
          <a:off x="1596570" y="4177389"/>
          <a:ext cx="602344" cy="189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1</a:t>
          </a:r>
        </a:p>
      </xdr:txBody>
    </xdr:sp>
    <xdr:clientData/>
  </xdr:twoCellAnchor>
  <xdr:twoCellAnchor>
    <xdr:from>
      <xdr:col>3</xdr:col>
      <xdr:colOff>488041</xdr:colOff>
      <xdr:row>24</xdr:row>
      <xdr:rowOff>27210</xdr:rowOff>
    </xdr:from>
    <xdr:to>
      <xdr:col>4</xdr:col>
      <xdr:colOff>140605</xdr:colOff>
      <xdr:row>27</xdr:row>
      <xdr:rowOff>61682</xdr:rowOff>
    </xdr:to>
    <xdr:sp macro="" textlink="">
      <xdr:nvSpPr>
        <xdr:cNvPr id="39" name="Line 28">
          <a:extLst>
            <a:ext uri="{FF2B5EF4-FFF2-40B4-BE49-F238E27FC236}">
              <a16:creationId xmlns:a16="http://schemas.microsoft.com/office/drawing/2014/main" id="{00000000-0008-0000-0000-000027000000}"/>
            </a:ext>
          </a:extLst>
        </xdr:cNvPr>
        <xdr:cNvSpPr>
          <a:spLocks noChangeShapeType="1"/>
        </xdr:cNvSpPr>
      </xdr:nvSpPr>
      <xdr:spPr bwMode="auto">
        <a:xfrm flipH="1">
          <a:off x="2393041" y="4281710"/>
          <a:ext cx="287564" cy="5107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3</xdr:col>
      <xdr:colOff>34471</xdr:colOff>
      <xdr:row>27</xdr:row>
      <xdr:rowOff>34467</xdr:rowOff>
    </xdr:from>
    <xdr:to>
      <xdr:col>3</xdr:col>
      <xdr:colOff>593271</xdr:colOff>
      <xdr:row>28</xdr:row>
      <xdr:rowOff>76196</xdr:rowOff>
    </xdr:to>
    <xdr:sp macro="" textlink="">
      <xdr:nvSpPr>
        <xdr:cNvPr id="40" name="Text Box 29">
          <a:extLst>
            <a:ext uri="{FF2B5EF4-FFF2-40B4-BE49-F238E27FC236}">
              <a16:creationId xmlns:a16="http://schemas.microsoft.com/office/drawing/2014/main" id="{00000000-0008-0000-0000-000028000000}"/>
            </a:ext>
          </a:extLst>
        </xdr:cNvPr>
        <xdr:cNvSpPr txBox="1">
          <a:spLocks noChangeArrowheads="1"/>
        </xdr:cNvSpPr>
      </xdr:nvSpPr>
      <xdr:spPr bwMode="auto">
        <a:xfrm>
          <a:off x="1939471" y="4765217"/>
          <a:ext cx="558800" cy="2004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2</a:t>
          </a:r>
        </a:p>
      </xdr:txBody>
    </xdr:sp>
    <xdr:clientData/>
  </xdr:twoCellAnchor>
  <xdr:twoCellAnchor>
    <xdr:from>
      <xdr:col>1</xdr:col>
      <xdr:colOff>567867</xdr:colOff>
      <xdr:row>24</xdr:row>
      <xdr:rowOff>159653</xdr:rowOff>
    </xdr:from>
    <xdr:to>
      <xdr:col>2</xdr:col>
      <xdr:colOff>518881</xdr:colOff>
      <xdr:row>26</xdr:row>
      <xdr:rowOff>38096</xdr:rowOff>
    </xdr:to>
    <xdr:sp macro="" textlink="">
      <xdr:nvSpPr>
        <xdr:cNvPr id="41" name="Text Box 29">
          <a:extLst>
            <a:ext uri="{FF2B5EF4-FFF2-40B4-BE49-F238E27FC236}">
              <a16:creationId xmlns:a16="http://schemas.microsoft.com/office/drawing/2014/main" id="{00000000-0008-0000-0000-000029000000}"/>
            </a:ext>
          </a:extLst>
        </xdr:cNvPr>
        <xdr:cNvSpPr txBox="1">
          <a:spLocks noChangeArrowheads="1"/>
        </xdr:cNvSpPr>
      </xdr:nvSpPr>
      <xdr:spPr bwMode="auto">
        <a:xfrm>
          <a:off x="1202867" y="4414153"/>
          <a:ext cx="586014" cy="1959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3</a:t>
          </a:r>
        </a:p>
      </xdr:txBody>
    </xdr:sp>
    <xdr:clientData/>
  </xdr:twoCellAnchor>
  <xdr:twoCellAnchor>
    <xdr:from>
      <xdr:col>2</xdr:col>
      <xdr:colOff>502551</xdr:colOff>
      <xdr:row>25</xdr:row>
      <xdr:rowOff>85268</xdr:rowOff>
    </xdr:from>
    <xdr:to>
      <xdr:col>4</xdr:col>
      <xdr:colOff>10580</xdr:colOff>
      <xdr:row>25</xdr:row>
      <xdr:rowOff>85268</xdr:rowOff>
    </xdr:to>
    <xdr:sp macro="" textlink="">
      <xdr:nvSpPr>
        <xdr:cNvPr id="42" name="Line 28">
          <a:extLst>
            <a:ext uri="{FF2B5EF4-FFF2-40B4-BE49-F238E27FC236}">
              <a16:creationId xmlns:a16="http://schemas.microsoft.com/office/drawing/2014/main" id="{00000000-0008-0000-0000-00002A000000}"/>
            </a:ext>
          </a:extLst>
        </xdr:cNvPr>
        <xdr:cNvSpPr>
          <a:spLocks noChangeShapeType="1"/>
        </xdr:cNvSpPr>
      </xdr:nvSpPr>
      <xdr:spPr bwMode="auto">
        <a:xfrm flipH="1" flipV="1">
          <a:off x="1772551" y="4498518"/>
          <a:ext cx="7780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2</xdr:col>
      <xdr:colOff>401862</xdr:colOff>
      <xdr:row>30</xdr:row>
      <xdr:rowOff>80733</xdr:rowOff>
    </xdr:from>
    <xdr:to>
      <xdr:col>3</xdr:col>
      <xdr:colOff>516163</xdr:colOff>
      <xdr:row>30</xdr:row>
      <xdr:rowOff>80733</xdr:rowOff>
    </xdr:to>
    <xdr:sp macro="" textlink="">
      <xdr:nvSpPr>
        <xdr:cNvPr id="43" name="Line 28">
          <a:extLst>
            <a:ext uri="{FF2B5EF4-FFF2-40B4-BE49-F238E27FC236}">
              <a16:creationId xmlns:a16="http://schemas.microsoft.com/office/drawing/2014/main" id="{00000000-0008-0000-0000-00002B000000}"/>
            </a:ext>
          </a:extLst>
        </xdr:cNvPr>
        <xdr:cNvSpPr>
          <a:spLocks noChangeShapeType="1"/>
        </xdr:cNvSpPr>
      </xdr:nvSpPr>
      <xdr:spPr bwMode="auto">
        <a:xfrm>
          <a:off x="1671862" y="5287733"/>
          <a:ext cx="7493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1</xdr:col>
      <xdr:colOff>460827</xdr:colOff>
      <xdr:row>29</xdr:row>
      <xdr:rowOff>152396</xdr:rowOff>
    </xdr:from>
    <xdr:to>
      <xdr:col>2</xdr:col>
      <xdr:colOff>428170</xdr:colOff>
      <xdr:row>31</xdr:row>
      <xdr:rowOff>19954</xdr:rowOff>
    </xdr:to>
    <xdr:sp macro="" textlink="">
      <xdr:nvSpPr>
        <xdr:cNvPr id="44" name="Text Box 29">
          <a:extLst>
            <a:ext uri="{FF2B5EF4-FFF2-40B4-BE49-F238E27FC236}">
              <a16:creationId xmlns:a16="http://schemas.microsoft.com/office/drawing/2014/main" id="{00000000-0008-0000-0000-00002C000000}"/>
            </a:ext>
          </a:extLst>
        </xdr:cNvPr>
        <xdr:cNvSpPr txBox="1">
          <a:spLocks noChangeArrowheads="1"/>
        </xdr:cNvSpPr>
      </xdr:nvSpPr>
      <xdr:spPr bwMode="auto">
        <a:xfrm>
          <a:off x="1095827" y="5200646"/>
          <a:ext cx="602343" cy="1850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1</a:t>
          </a:r>
        </a:p>
      </xdr:txBody>
    </xdr:sp>
    <xdr:clientData/>
  </xdr:twoCellAnchor>
  <xdr:twoCellAnchor>
    <xdr:from>
      <xdr:col>3</xdr:col>
      <xdr:colOff>16328</xdr:colOff>
      <xdr:row>30</xdr:row>
      <xdr:rowOff>97969</xdr:rowOff>
    </xdr:from>
    <xdr:to>
      <xdr:col>3</xdr:col>
      <xdr:colOff>274862</xdr:colOff>
      <xdr:row>33</xdr:row>
      <xdr:rowOff>107039</xdr:rowOff>
    </xdr:to>
    <xdr:sp macro="" textlink="">
      <xdr:nvSpPr>
        <xdr:cNvPr id="45" name="Line 28">
          <a:extLst>
            <a:ext uri="{FF2B5EF4-FFF2-40B4-BE49-F238E27FC236}">
              <a16:creationId xmlns:a16="http://schemas.microsoft.com/office/drawing/2014/main" id="{00000000-0008-0000-0000-00002D000000}"/>
            </a:ext>
          </a:extLst>
        </xdr:cNvPr>
        <xdr:cNvSpPr>
          <a:spLocks noChangeShapeType="1"/>
        </xdr:cNvSpPr>
      </xdr:nvSpPr>
      <xdr:spPr bwMode="auto">
        <a:xfrm flipH="1">
          <a:off x="1921328" y="5304969"/>
          <a:ext cx="258534" cy="4853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2</xdr:col>
      <xdr:colOff>168727</xdr:colOff>
      <xdr:row>33</xdr:row>
      <xdr:rowOff>105224</xdr:rowOff>
    </xdr:from>
    <xdr:to>
      <xdr:col>3</xdr:col>
      <xdr:colOff>119742</xdr:colOff>
      <xdr:row>34</xdr:row>
      <xdr:rowOff>146954</xdr:rowOff>
    </xdr:to>
    <xdr:sp macro="" textlink="">
      <xdr:nvSpPr>
        <xdr:cNvPr id="46" name="Text Box 29">
          <a:extLst>
            <a:ext uri="{FF2B5EF4-FFF2-40B4-BE49-F238E27FC236}">
              <a16:creationId xmlns:a16="http://schemas.microsoft.com/office/drawing/2014/main" id="{00000000-0008-0000-0000-00002E000000}"/>
            </a:ext>
          </a:extLst>
        </xdr:cNvPr>
        <xdr:cNvSpPr txBox="1">
          <a:spLocks noChangeArrowheads="1"/>
        </xdr:cNvSpPr>
      </xdr:nvSpPr>
      <xdr:spPr bwMode="auto">
        <a:xfrm>
          <a:off x="1438727" y="5788474"/>
          <a:ext cx="586015" cy="200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2</a:t>
          </a:r>
        </a:p>
      </xdr:txBody>
    </xdr:sp>
    <xdr:clientData/>
  </xdr:twoCellAnchor>
  <xdr:twoCellAnchor>
    <xdr:from>
      <xdr:col>1</xdr:col>
      <xdr:colOff>67125</xdr:colOff>
      <xdr:row>31</xdr:row>
      <xdr:rowOff>67125</xdr:rowOff>
    </xdr:from>
    <xdr:to>
      <xdr:col>2</xdr:col>
      <xdr:colOff>18139</xdr:colOff>
      <xdr:row>32</xdr:row>
      <xdr:rowOff>108854</xdr:rowOff>
    </xdr:to>
    <xdr:sp macro="" textlink="">
      <xdr:nvSpPr>
        <xdr:cNvPr id="47" name="Text Box 29">
          <a:extLst>
            <a:ext uri="{FF2B5EF4-FFF2-40B4-BE49-F238E27FC236}">
              <a16:creationId xmlns:a16="http://schemas.microsoft.com/office/drawing/2014/main" id="{00000000-0008-0000-0000-00002F000000}"/>
            </a:ext>
          </a:extLst>
        </xdr:cNvPr>
        <xdr:cNvSpPr txBox="1">
          <a:spLocks noChangeArrowheads="1"/>
        </xdr:cNvSpPr>
      </xdr:nvSpPr>
      <xdr:spPr bwMode="auto">
        <a:xfrm>
          <a:off x="702125" y="5432875"/>
          <a:ext cx="586014" cy="2004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3</a:t>
          </a:r>
        </a:p>
      </xdr:txBody>
    </xdr:sp>
    <xdr:clientData/>
  </xdr:twoCellAnchor>
  <xdr:twoCellAnchor>
    <xdr:from>
      <xdr:col>2</xdr:col>
      <xdr:colOff>29022</xdr:colOff>
      <xdr:row>31</xdr:row>
      <xdr:rowOff>156026</xdr:rowOff>
    </xdr:from>
    <xdr:to>
      <xdr:col>3</xdr:col>
      <xdr:colOff>144837</xdr:colOff>
      <xdr:row>31</xdr:row>
      <xdr:rowOff>156026</xdr:rowOff>
    </xdr:to>
    <xdr:sp macro="" textlink="">
      <xdr:nvSpPr>
        <xdr:cNvPr id="48" name="Line 28">
          <a:extLst>
            <a:ext uri="{FF2B5EF4-FFF2-40B4-BE49-F238E27FC236}">
              <a16:creationId xmlns:a16="http://schemas.microsoft.com/office/drawing/2014/main" id="{00000000-0008-0000-0000-000030000000}"/>
            </a:ext>
          </a:extLst>
        </xdr:cNvPr>
        <xdr:cNvSpPr>
          <a:spLocks noChangeShapeType="1"/>
        </xdr:cNvSpPr>
      </xdr:nvSpPr>
      <xdr:spPr bwMode="auto">
        <a:xfrm flipH="1" flipV="1">
          <a:off x="1299022" y="5521776"/>
          <a:ext cx="75081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1</xdr:col>
      <xdr:colOff>570593</xdr:colOff>
      <xdr:row>8</xdr:row>
      <xdr:rowOff>4536</xdr:rowOff>
    </xdr:from>
    <xdr:to>
      <xdr:col>3</xdr:col>
      <xdr:colOff>77108</xdr:colOff>
      <xdr:row>8</xdr:row>
      <xdr:rowOff>4536</xdr:rowOff>
    </xdr:to>
    <xdr:sp macro="" textlink="">
      <xdr:nvSpPr>
        <xdr:cNvPr id="49" name="Line 28">
          <a:extLst>
            <a:ext uri="{FF2B5EF4-FFF2-40B4-BE49-F238E27FC236}">
              <a16:creationId xmlns:a16="http://schemas.microsoft.com/office/drawing/2014/main" id="{00000000-0008-0000-0000-000031000000}"/>
            </a:ext>
          </a:extLst>
        </xdr:cNvPr>
        <xdr:cNvSpPr>
          <a:spLocks noChangeShapeType="1"/>
        </xdr:cNvSpPr>
      </xdr:nvSpPr>
      <xdr:spPr bwMode="auto">
        <a:xfrm>
          <a:off x="1205593" y="1719036"/>
          <a:ext cx="77651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1</xdr:col>
      <xdr:colOff>21772</xdr:colOff>
      <xdr:row>7</xdr:row>
      <xdr:rowOff>76200</xdr:rowOff>
    </xdr:from>
    <xdr:to>
      <xdr:col>1</xdr:col>
      <xdr:colOff>596901</xdr:colOff>
      <xdr:row>8</xdr:row>
      <xdr:rowOff>107043</xdr:rowOff>
    </xdr:to>
    <xdr:sp macro="" textlink="">
      <xdr:nvSpPr>
        <xdr:cNvPr id="50" name="Text Box 29">
          <a:extLst>
            <a:ext uri="{FF2B5EF4-FFF2-40B4-BE49-F238E27FC236}">
              <a16:creationId xmlns:a16="http://schemas.microsoft.com/office/drawing/2014/main" id="{00000000-0008-0000-0000-000032000000}"/>
            </a:ext>
          </a:extLst>
        </xdr:cNvPr>
        <xdr:cNvSpPr txBox="1">
          <a:spLocks noChangeArrowheads="1"/>
        </xdr:cNvSpPr>
      </xdr:nvSpPr>
      <xdr:spPr bwMode="auto">
        <a:xfrm>
          <a:off x="656772" y="1631950"/>
          <a:ext cx="575129" cy="189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1</a:t>
          </a:r>
        </a:p>
      </xdr:txBody>
    </xdr:sp>
    <xdr:clientData/>
  </xdr:twoCellAnchor>
  <xdr:twoCellAnchor>
    <xdr:from>
      <xdr:col>1</xdr:col>
      <xdr:colOff>337458</xdr:colOff>
      <xdr:row>11</xdr:row>
      <xdr:rowOff>29028</xdr:rowOff>
    </xdr:from>
    <xdr:to>
      <xdr:col>2</xdr:col>
      <xdr:colOff>288472</xdr:colOff>
      <xdr:row>12</xdr:row>
      <xdr:rowOff>70757</xdr:rowOff>
    </xdr:to>
    <xdr:sp macro="" textlink="">
      <xdr:nvSpPr>
        <xdr:cNvPr id="51" name="Text Box 29">
          <a:extLst>
            <a:ext uri="{FF2B5EF4-FFF2-40B4-BE49-F238E27FC236}">
              <a16:creationId xmlns:a16="http://schemas.microsoft.com/office/drawing/2014/main" id="{00000000-0008-0000-0000-000033000000}"/>
            </a:ext>
          </a:extLst>
        </xdr:cNvPr>
        <xdr:cNvSpPr txBox="1">
          <a:spLocks noChangeArrowheads="1"/>
        </xdr:cNvSpPr>
      </xdr:nvSpPr>
      <xdr:spPr bwMode="auto">
        <a:xfrm>
          <a:off x="972458" y="2219778"/>
          <a:ext cx="586014" cy="2004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2</a:t>
          </a:r>
        </a:p>
      </xdr:txBody>
    </xdr:sp>
    <xdr:clientData/>
  </xdr:twoCellAnchor>
  <xdr:twoCellAnchor>
    <xdr:from>
      <xdr:col>0</xdr:col>
      <xdr:colOff>235856</xdr:colOff>
      <xdr:row>8</xdr:row>
      <xdr:rowOff>154214</xdr:rowOff>
    </xdr:from>
    <xdr:to>
      <xdr:col>1</xdr:col>
      <xdr:colOff>186870</xdr:colOff>
      <xdr:row>10</xdr:row>
      <xdr:rowOff>32658</xdr:rowOff>
    </xdr:to>
    <xdr:sp macro="" textlink="">
      <xdr:nvSpPr>
        <xdr:cNvPr id="52" name="Text Box 29">
          <a:extLst>
            <a:ext uri="{FF2B5EF4-FFF2-40B4-BE49-F238E27FC236}">
              <a16:creationId xmlns:a16="http://schemas.microsoft.com/office/drawing/2014/main" id="{00000000-0008-0000-0000-000034000000}"/>
            </a:ext>
          </a:extLst>
        </xdr:cNvPr>
        <xdr:cNvSpPr txBox="1">
          <a:spLocks noChangeArrowheads="1"/>
        </xdr:cNvSpPr>
      </xdr:nvSpPr>
      <xdr:spPr bwMode="auto">
        <a:xfrm>
          <a:off x="235856" y="1868714"/>
          <a:ext cx="586014" cy="1959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3</a:t>
          </a:r>
        </a:p>
      </xdr:txBody>
    </xdr:sp>
    <xdr:clientData/>
  </xdr:twoCellAnchor>
  <xdr:twoCellAnchor>
    <xdr:from>
      <xdr:col>1</xdr:col>
      <xdr:colOff>188682</xdr:colOff>
      <xdr:row>9</xdr:row>
      <xdr:rowOff>79830</xdr:rowOff>
    </xdr:from>
    <xdr:to>
      <xdr:col>2</xdr:col>
      <xdr:colOff>304496</xdr:colOff>
      <xdr:row>9</xdr:row>
      <xdr:rowOff>79830</xdr:rowOff>
    </xdr:to>
    <xdr:sp macro="" textlink="">
      <xdr:nvSpPr>
        <xdr:cNvPr id="53" name="Line 28">
          <a:extLst>
            <a:ext uri="{FF2B5EF4-FFF2-40B4-BE49-F238E27FC236}">
              <a16:creationId xmlns:a16="http://schemas.microsoft.com/office/drawing/2014/main" id="{00000000-0008-0000-0000-000035000000}"/>
            </a:ext>
          </a:extLst>
        </xdr:cNvPr>
        <xdr:cNvSpPr>
          <a:spLocks noChangeShapeType="1"/>
        </xdr:cNvSpPr>
      </xdr:nvSpPr>
      <xdr:spPr bwMode="auto">
        <a:xfrm flipH="1" flipV="1">
          <a:off x="823682" y="1953080"/>
          <a:ext cx="7508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3</xdr:col>
      <xdr:colOff>24493</xdr:colOff>
      <xdr:row>15</xdr:row>
      <xdr:rowOff>102507</xdr:rowOff>
    </xdr:from>
    <xdr:to>
      <xdr:col>4</xdr:col>
      <xdr:colOff>138793</xdr:colOff>
      <xdr:row>15</xdr:row>
      <xdr:rowOff>102507</xdr:rowOff>
    </xdr:to>
    <xdr:sp macro="" textlink="">
      <xdr:nvSpPr>
        <xdr:cNvPr id="54" name="Line 28">
          <a:extLst>
            <a:ext uri="{FF2B5EF4-FFF2-40B4-BE49-F238E27FC236}">
              <a16:creationId xmlns:a16="http://schemas.microsoft.com/office/drawing/2014/main" id="{00000000-0008-0000-0000-000036000000}"/>
            </a:ext>
          </a:extLst>
        </xdr:cNvPr>
        <xdr:cNvSpPr>
          <a:spLocks noChangeShapeType="1"/>
        </xdr:cNvSpPr>
      </xdr:nvSpPr>
      <xdr:spPr bwMode="auto">
        <a:xfrm>
          <a:off x="1929493" y="2928257"/>
          <a:ext cx="749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2</xdr:col>
      <xdr:colOff>83457</xdr:colOff>
      <xdr:row>15</xdr:row>
      <xdr:rowOff>10885</xdr:rowOff>
    </xdr:from>
    <xdr:to>
      <xdr:col>3</xdr:col>
      <xdr:colOff>50801</xdr:colOff>
      <xdr:row>16</xdr:row>
      <xdr:rowOff>41729</xdr:rowOff>
    </xdr:to>
    <xdr:sp macro="" textlink="">
      <xdr:nvSpPr>
        <xdr:cNvPr id="55" name="Text Box 29">
          <a:extLst>
            <a:ext uri="{FF2B5EF4-FFF2-40B4-BE49-F238E27FC236}">
              <a16:creationId xmlns:a16="http://schemas.microsoft.com/office/drawing/2014/main" id="{00000000-0008-0000-0000-000037000000}"/>
            </a:ext>
          </a:extLst>
        </xdr:cNvPr>
        <xdr:cNvSpPr txBox="1">
          <a:spLocks noChangeArrowheads="1"/>
        </xdr:cNvSpPr>
      </xdr:nvSpPr>
      <xdr:spPr bwMode="auto">
        <a:xfrm>
          <a:off x="1353457" y="2836635"/>
          <a:ext cx="602344" cy="1895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1</a:t>
          </a:r>
        </a:p>
      </xdr:txBody>
    </xdr:sp>
    <xdr:clientData/>
  </xdr:twoCellAnchor>
  <xdr:twoCellAnchor>
    <xdr:from>
      <xdr:col>2</xdr:col>
      <xdr:colOff>399143</xdr:colOff>
      <xdr:row>18</xdr:row>
      <xdr:rowOff>126999</xdr:rowOff>
    </xdr:from>
    <xdr:to>
      <xdr:col>3</xdr:col>
      <xdr:colOff>350158</xdr:colOff>
      <xdr:row>20</xdr:row>
      <xdr:rowOff>5443</xdr:rowOff>
    </xdr:to>
    <xdr:sp macro="" textlink="">
      <xdr:nvSpPr>
        <xdr:cNvPr id="56" name="Text Box 29">
          <a:extLst>
            <a:ext uri="{FF2B5EF4-FFF2-40B4-BE49-F238E27FC236}">
              <a16:creationId xmlns:a16="http://schemas.microsoft.com/office/drawing/2014/main" id="{00000000-0008-0000-0000-000038000000}"/>
            </a:ext>
          </a:extLst>
        </xdr:cNvPr>
        <xdr:cNvSpPr txBox="1">
          <a:spLocks noChangeArrowheads="1"/>
        </xdr:cNvSpPr>
      </xdr:nvSpPr>
      <xdr:spPr bwMode="auto">
        <a:xfrm>
          <a:off x="1669143" y="3428999"/>
          <a:ext cx="586015" cy="1959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2</a:t>
          </a:r>
        </a:p>
      </xdr:txBody>
    </xdr:sp>
    <xdr:clientData/>
  </xdr:twoCellAnchor>
  <xdr:twoCellAnchor>
    <xdr:from>
      <xdr:col>1</xdr:col>
      <xdr:colOff>270328</xdr:colOff>
      <xdr:row>16</xdr:row>
      <xdr:rowOff>88900</xdr:rowOff>
    </xdr:from>
    <xdr:to>
      <xdr:col>2</xdr:col>
      <xdr:colOff>221342</xdr:colOff>
      <xdr:row>17</xdr:row>
      <xdr:rowOff>130629</xdr:rowOff>
    </xdr:to>
    <xdr:sp macro="" textlink="">
      <xdr:nvSpPr>
        <xdr:cNvPr id="57" name="Text Box 29">
          <a:extLst>
            <a:ext uri="{FF2B5EF4-FFF2-40B4-BE49-F238E27FC236}">
              <a16:creationId xmlns:a16="http://schemas.microsoft.com/office/drawing/2014/main" id="{00000000-0008-0000-0000-000039000000}"/>
            </a:ext>
          </a:extLst>
        </xdr:cNvPr>
        <xdr:cNvSpPr txBox="1">
          <a:spLocks noChangeArrowheads="1"/>
        </xdr:cNvSpPr>
      </xdr:nvSpPr>
      <xdr:spPr bwMode="auto">
        <a:xfrm>
          <a:off x="905328" y="3073400"/>
          <a:ext cx="586014" cy="2004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CO" sz="1000" b="0" i="0" u="none" strike="noStrike" baseline="0">
              <a:solidFill>
                <a:srgbClr val="000000"/>
              </a:solidFill>
              <a:latin typeface="Arial"/>
              <a:cs typeface="Arial"/>
            </a:rPr>
            <a:t>Causa 3</a:t>
          </a:r>
        </a:p>
      </xdr:txBody>
    </xdr:sp>
    <xdr:clientData/>
  </xdr:twoCellAnchor>
  <xdr:twoCellAnchor>
    <xdr:from>
      <xdr:col>2</xdr:col>
      <xdr:colOff>223154</xdr:colOff>
      <xdr:row>17</xdr:row>
      <xdr:rowOff>14515</xdr:rowOff>
    </xdr:from>
    <xdr:to>
      <xdr:col>3</xdr:col>
      <xdr:colOff>338969</xdr:colOff>
      <xdr:row>17</xdr:row>
      <xdr:rowOff>14515</xdr:rowOff>
    </xdr:to>
    <xdr:sp macro="" textlink="">
      <xdr:nvSpPr>
        <xdr:cNvPr id="58" name="Line 28">
          <a:extLst>
            <a:ext uri="{FF2B5EF4-FFF2-40B4-BE49-F238E27FC236}">
              <a16:creationId xmlns:a16="http://schemas.microsoft.com/office/drawing/2014/main" id="{00000000-0008-0000-0000-00003A000000}"/>
            </a:ext>
          </a:extLst>
        </xdr:cNvPr>
        <xdr:cNvSpPr>
          <a:spLocks noChangeShapeType="1"/>
        </xdr:cNvSpPr>
      </xdr:nvSpPr>
      <xdr:spPr bwMode="auto">
        <a:xfrm flipH="1" flipV="1">
          <a:off x="1493154" y="3157765"/>
          <a:ext cx="75081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3</xdr:col>
      <xdr:colOff>232228</xdr:colOff>
      <xdr:row>15</xdr:row>
      <xdr:rowOff>97971</xdr:rowOff>
    </xdr:from>
    <xdr:to>
      <xdr:col>3</xdr:col>
      <xdr:colOff>492578</xdr:colOff>
      <xdr:row>18</xdr:row>
      <xdr:rowOff>132443</xdr:rowOff>
    </xdr:to>
    <xdr:sp macro="" textlink="">
      <xdr:nvSpPr>
        <xdr:cNvPr id="59" name="Line 28">
          <a:extLst>
            <a:ext uri="{FF2B5EF4-FFF2-40B4-BE49-F238E27FC236}">
              <a16:creationId xmlns:a16="http://schemas.microsoft.com/office/drawing/2014/main" id="{00000000-0008-0000-0000-00003B000000}"/>
            </a:ext>
          </a:extLst>
        </xdr:cNvPr>
        <xdr:cNvSpPr>
          <a:spLocks noChangeShapeType="1"/>
        </xdr:cNvSpPr>
      </xdr:nvSpPr>
      <xdr:spPr bwMode="auto">
        <a:xfrm flipH="1">
          <a:off x="2137228" y="2923721"/>
          <a:ext cx="260350" cy="5107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2</xdr:col>
      <xdr:colOff>175985</xdr:colOff>
      <xdr:row>8</xdr:row>
      <xdr:rowOff>14514</xdr:rowOff>
    </xdr:from>
    <xdr:to>
      <xdr:col>2</xdr:col>
      <xdr:colOff>436335</xdr:colOff>
      <xdr:row>11</xdr:row>
      <xdr:rowOff>48986</xdr:rowOff>
    </xdr:to>
    <xdr:sp macro="" textlink="">
      <xdr:nvSpPr>
        <xdr:cNvPr id="60" name="Line 28">
          <a:extLst>
            <a:ext uri="{FF2B5EF4-FFF2-40B4-BE49-F238E27FC236}">
              <a16:creationId xmlns:a16="http://schemas.microsoft.com/office/drawing/2014/main" id="{00000000-0008-0000-0000-00003C000000}"/>
            </a:ext>
          </a:extLst>
        </xdr:cNvPr>
        <xdr:cNvSpPr>
          <a:spLocks noChangeShapeType="1"/>
        </xdr:cNvSpPr>
      </xdr:nvSpPr>
      <xdr:spPr bwMode="auto">
        <a:xfrm flipH="1">
          <a:off x="1445985" y="1729014"/>
          <a:ext cx="260350" cy="5107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editAs="oneCell">
    <xdr:from>
      <xdr:col>8</xdr:col>
      <xdr:colOff>400051</xdr:colOff>
      <xdr:row>0</xdr:row>
      <xdr:rowOff>50800</xdr:rowOff>
    </xdr:from>
    <xdr:to>
      <xdr:col>14</xdr:col>
      <xdr:colOff>501651</xdr:colOff>
      <xdr:row>1</xdr:row>
      <xdr:rowOff>247650</xdr:rowOff>
    </xdr:to>
    <xdr:pic>
      <xdr:nvPicPr>
        <xdr:cNvPr id="61" name="Imagen 8" descr="https://lh3.googleusercontent.com/sWv9WUgspLQAUXctdJ1zspByOv7Ve2GWm1FuRH0zrOCnViiSYrW78uWT9v35Sed3beHFoB6lrH-goDAS0Yg4Yxzp8Vkzt2QyuBoHsNryoAYm_ZB5uu_JGXVVGNAhsw">
          <a:extLst>
            <a:ext uri="{FF2B5EF4-FFF2-40B4-BE49-F238E27FC236}">
              <a16:creationId xmlns:a16="http://schemas.microsoft.com/office/drawing/2014/main" id="{00000000-0008-0000-0000-00003D000000}"/>
            </a:ext>
          </a:extLst>
        </xdr:cNvPr>
        <xdr:cNvPicPr/>
      </xdr:nvPicPr>
      <xdr:blipFill rotWithShape="1">
        <a:blip xmlns:r="http://schemas.openxmlformats.org/officeDocument/2006/relationships" r:embed="rId1" cstate="print">
          <a:clrChange>
            <a:clrFrom>
              <a:srgbClr val="FFFEFC"/>
            </a:clrFrom>
            <a:clrTo>
              <a:srgbClr val="FFFEFC">
                <a:alpha val="0"/>
              </a:srgbClr>
            </a:clrTo>
          </a:clrChange>
          <a:extLst>
            <a:ext uri="{28A0092B-C50C-407E-A947-70E740481C1C}">
              <a14:useLocalDpi xmlns:a14="http://schemas.microsoft.com/office/drawing/2010/main" val="0"/>
            </a:ext>
          </a:extLst>
        </a:blip>
        <a:srcRect r="23865"/>
        <a:stretch/>
      </xdr:blipFill>
      <xdr:spPr bwMode="auto">
        <a:xfrm>
          <a:off x="5480051" y="50800"/>
          <a:ext cx="3911600" cy="6604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365312</xdr:colOff>
      <xdr:row>2</xdr:row>
      <xdr:rowOff>85912</xdr:rowOff>
    </xdr:from>
    <xdr:to>
      <xdr:col>30</xdr:col>
      <xdr:colOff>270062</xdr:colOff>
      <xdr:row>39</xdr:row>
      <xdr:rowOff>95997</xdr:rowOff>
    </xdr:to>
    <xdr:pic>
      <xdr:nvPicPr>
        <xdr:cNvPr id="62" name="Picture 61" descr="Diagrama de Ishikawa en Hospitales » Diagrama de Ishikawa">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90312" y="847912"/>
          <a:ext cx="9429750" cy="5883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600074</xdr:colOff>
      <xdr:row>7</xdr:row>
      <xdr:rowOff>6350</xdr:rowOff>
    </xdr:from>
    <xdr:to>
      <xdr:col>19</xdr:col>
      <xdr:colOff>438149</xdr:colOff>
      <xdr:row>26</xdr:row>
      <xdr:rowOff>158750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303519</xdr:colOff>
      <xdr:row>0</xdr:row>
      <xdr:rowOff>0</xdr:rowOff>
    </xdr:from>
    <xdr:to>
      <xdr:col>15</xdr:col>
      <xdr:colOff>559067</xdr:colOff>
      <xdr:row>0</xdr:row>
      <xdr:rowOff>927100</xdr:rowOff>
    </xdr:to>
    <xdr:pic>
      <xdr:nvPicPr>
        <xdr:cNvPr id="3" name="Imagen 8" descr="https://lh3.googleusercontent.com/sWv9WUgspLQAUXctdJ1zspByOv7Ve2GWm1FuRH0zrOCnViiSYrW78uWT9v35Sed3beHFoB6lrH-goDAS0Yg4Yxzp8Vkzt2QyuBoHsNryoAYm_ZB5uu_JGXVVGNAhsw">
          <a:extLst>
            <a:ext uri="{FF2B5EF4-FFF2-40B4-BE49-F238E27FC236}">
              <a16:creationId xmlns:a16="http://schemas.microsoft.com/office/drawing/2014/main" id="{00000000-0008-0000-0900-000003000000}"/>
            </a:ext>
          </a:extLst>
        </xdr:cNvPr>
        <xdr:cNvPicPr/>
      </xdr:nvPicPr>
      <xdr:blipFill rotWithShape="1">
        <a:blip xmlns:r="http://schemas.openxmlformats.org/officeDocument/2006/relationships" r:embed="rId2" cstate="print">
          <a:clrChange>
            <a:clrFrom>
              <a:srgbClr val="FFFEFC"/>
            </a:clrFrom>
            <a:clrTo>
              <a:srgbClr val="FFFEFC">
                <a:alpha val="0"/>
              </a:srgbClr>
            </a:clrTo>
          </a:clrChange>
          <a:extLst>
            <a:ext uri="{28A0092B-C50C-407E-A947-70E740481C1C}">
              <a14:useLocalDpi xmlns:a14="http://schemas.microsoft.com/office/drawing/2010/main" val="0"/>
            </a:ext>
          </a:extLst>
        </a:blip>
        <a:srcRect r="23865"/>
        <a:stretch/>
      </xdr:blipFill>
      <xdr:spPr bwMode="auto">
        <a:xfrm>
          <a:off x="6355069" y="0"/>
          <a:ext cx="3913148" cy="9271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265545</xdr:colOff>
      <xdr:row>55</xdr:row>
      <xdr:rowOff>34637</xdr:rowOff>
    </xdr:from>
    <xdr:to>
      <xdr:col>19</xdr:col>
      <xdr:colOff>704271</xdr:colOff>
      <xdr:row>83</xdr:row>
      <xdr:rowOff>161637</xdr:rowOff>
    </xdr:to>
    <xdr:graphicFrame macro="">
      <xdr:nvGraphicFramePr>
        <xdr:cNvPr id="2" name="1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618259</xdr:colOff>
      <xdr:row>54</xdr:row>
      <xdr:rowOff>34058</xdr:rowOff>
    </xdr:from>
    <xdr:to>
      <xdr:col>46</xdr:col>
      <xdr:colOff>103909</xdr:colOff>
      <xdr:row>84</xdr:row>
      <xdr:rowOff>46184</xdr:rowOff>
    </xdr:to>
    <xdr:graphicFrame macro="">
      <xdr:nvGraphicFramePr>
        <xdr:cNvPr id="3" name="3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603700</xdr:colOff>
      <xdr:row>0</xdr:row>
      <xdr:rowOff>0</xdr:rowOff>
    </xdr:from>
    <xdr:to>
      <xdr:col>15</xdr:col>
      <xdr:colOff>524431</xdr:colOff>
      <xdr:row>1</xdr:row>
      <xdr:rowOff>127000</xdr:rowOff>
    </xdr:to>
    <xdr:pic>
      <xdr:nvPicPr>
        <xdr:cNvPr id="4" name="Imagen 8" descr="https://lh3.googleusercontent.com/sWv9WUgspLQAUXctdJ1zspByOv7Ve2GWm1FuRH0zrOCnViiSYrW78uWT9v35Sed3beHFoB6lrH-goDAS0Yg4Yxzp8Vkzt2QyuBoHsNryoAYm_ZB5uu_JGXVVGNAhsw">
          <a:extLst>
            <a:ext uri="{FF2B5EF4-FFF2-40B4-BE49-F238E27FC236}">
              <a16:creationId xmlns:a16="http://schemas.microsoft.com/office/drawing/2014/main" id="{00000000-0008-0000-0A00-000004000000}"/>
            </a:ext>
          </a:extLst>
        </xdr:cNvPr>
        <xdr:cNvPicPr/>
      </xdr:nvPicPr>
      <xdr:blipFill rotWithShape="1">
        <a:blip xmlns:r="http://schemas.openxmlformats.org/officeDocument/2006/relationships" r:embed="rId3" cstate="print">
          <a:clrChange>
            <a:clrFrom>
              <a:srgbClr val="FFFEFC"/>
            </a:clrFrom>
            <a:clrTo>
              <a:srgbClr val="FFFEFC">
                <a:alpha val="0"/>
              </a:srgbClr>
            </a:clrTo>
          </a:clrChange>
          <a:extLst>
            <a:ext uri="{28A0092B-C50C-407E-A947-70E740481C1C}">
              <a14:useLocalDpi xmlns:a14="http://schemas.microsoft.com/office/drawing/2010/main" val="0"/>
            </a:ext>
          </a:extLst>
        </a:blip>
        <a:srcRect r="23865"/>
        <a:stretch/>
      </xdr:blipFill>
      <xdr:spPr bwMode="auto">
        <a:xfrm>
          <a:off x="12911155" y="0"/>
          <a:ext cx="3903912" cy="113145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812801</xdr:colOff>
      <xdr:row>0</xdr:row>
      <xdr:rowOff>0</xdr:rowOff>
    </xdr:from>
    <xdr:to>
      <xdr:col>6</xdr:col>
      <xdr:colOff>203948</xdr:colOff>
      <xdr:row>1</xdr:row>
      <xdr:rowOff>63500</xdr:rowOff>
    </xdr:to>
    <xdr:pic>
      <xdr:nvPicPr>
        <xdr:cNvPr id="2" name="Imagen 8" descr="https://lh3.googleusercontent.com/sWv9WUgspLQAUXctdJ1zspByOv7Ve2GWm1FuRH0zrOCnViiSYrW78uWT9v35Sed3beHFoB6lrH-goDAS0Yg4Yxzp8Vkzt2QyuBoHsNryoAYm_ZB5uu_JGXVVGNAhsw">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clrChange>
            <a:clrFrom>
              <a:srgbClr val="FFFEFC"/>
            </a:clrFrom>
            <a:clrTo>
              <a:srgbClr val="FFFEFC">
                <a:alpha val="0"/>
              </a:srgbClr>
            </a:clrTo>
          </a:clrChange>
          <a:extLst>
            <a:ext uri="{28A0092B-C50C-407E-A947-70E740481C1C}">
              <a14:useLocalDpi xmlns:a14="http://schemas.microsoft.com/office/drawing/2010/main" val="0"/>
            </a:ext>
          </a:extLst>
        </a:blip>
        <a:srcRect r="23865"/>
        <a:stretch/>
      </xdr:blipFill>
      <xdr:spPr bwMode="auto">
        <a:xfrm>
          <a:off x="3079751" y="0"/>
          <a:ext cx="3911600" cy="6604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646593</xdr:colOff>
      <xdr:row>40</xdr:row>
      <xdr:rowOff>127257</xdr:rowOff>
    </xdr:from>
    <xdr:to>
      <xdr:col>5</xdr:col>
      <xdr:colOff>1710765</xdr:colOff>
      <xdr:row>65</xdr:row>
      <xdr:rowOff>78278</xdr:rowOff>
    </xdr:to>
    <xdr:pic>
      <xdr:nvPicPr>
        <xdr:cNvPr id="2" name="Picture 1" descr="Diagrama de Pareto: Curva 80-20 – PDCA Hom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593" y="10166607"/>
          <a:ext cx="8461175" cy="5805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812801</xdr:colOff>
      <xdr:row>0</xdr:row>
      <xdr:rowOff>0</xdr:rowOff>
    </xdr:from>
    <xdr:to>
      <xdr:col>4</xdr:col>
      <xdr:colOff>282389</xdr:colOff>
      <xdr:row>1</xdr:row>
      <xdr:rowOff>89647</xdr:rowOff>
    </xdr:to>
    <xdr:pic>
      <xdr:nvPicPr>
        <xdr:cNvPr id="3" name="Imagen 8" descr="https://lh3.googleusercontent.com/sWv9WUgspLQAUXctdJ1zspByOv7Ve2GWm1FuRH0zrOCnViiSYrW78uWT9v35Sed3beHFoB6lrH-goDAS0Yg4Yxzp8Vkzt2QyuBoHsNryoAYm_ZB5uu_JGXVVGNAhsw">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clrChange>
            <a:clrFrom>
              <a:srgbClr val="FFFEFC"/>
            </a:clrFrom>
            <a:clrTo>
              <a:srgbClr val="FFFEFC">
                <a:alpha val="0"/>
              </a:srgbClr>
            </a:clrTo>
          </a:clrChange>
          <a:extLst>
            <a:ext uri="{28A0092B-C50C-407E-A947-70E740481C1C}">
              <a14:useLocalDpi xmlns:a14="http://schemas.microsoft.com/office/drawing/2010/main" val="0"/>
            </a:ext>
          </a:extLst>
        </a:blip>
        <a:srcRect r="23865"/>
        <a:stretch/>
      </xdr:blipFill>
      <xdr:spPr bwMode="auto">
        <a:xfrm>
          <a:off x="3079751" y="0"/>
          <a:ext cx="3911600" cy="6604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9338</xdr:colOff>
      <xdr:row>1</xdr:row>
      <xdr:rowOff>27175</xdr:rowOff>
    </xdr:from>
    <xdr:to>
      <xdr:col>26</xdr:col>
      <xdr:colOff>551704</xdr:colOff>
      <xdr:row>37</xdr:row>
      <xdr:rowOff>76200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0.05437</cdr:x>
      <cdr:y>0.26468</cdr:y>
    </cdr:from>
    <cdr:to>
      <cdr:x>0.36524</cdr:x>
      <cdr:y>0.73622</cdr:y>
    </cdr:to>
    <cdr:sp macro="" textlink="">
      <cdr:nvSpPr>
        <cdr:cNvPr id="2" name="Rectangle 1"/>
        <cdr:cNvSpPr/>
      </cdr:nvSpPr>
      <cdr:spPr>
        <a:xfrm xmlns:a="http://schemas.openxmlformats.org/drawingml/2006/main">
          <a:off x="685870" y="1847942"/>
          <a:ext cx="3921615" cy="3292148"/>
        </a:xfrm>
        <a:prstGeom xmlns:a="http://schemas.openxmlformats.org/drawingml/2006/main" prst="rect">
          <a:avLst/>
        </a:prstGeom>
        <a:solidFill xmlns:a="http://schemas.openxmlformats.org/drawingml/2006/main">
          <a:srgbClr val="FF0000">
            <a:alpha val="29000"/>
          </a:srgbClr>
        </a:solidFill>
        <a:ln xmlns:a="http://schemas.openxmlformats.org/drawingml/2006/main" w="57150">
          <a:solidFill>
            <a:srgbClr val="00206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s-MX" sz="2400"/>
            <a:t>PROBLEMAS A ATENDER</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5</xdr:col>
      <xdr:colOff>677261</xdr:colOff>
      <xdr:row>0</xdr:row>
      <xdr:rowOff>0</xdr:rowOff>
    </xdr:from>
    <xdr:to>
      <xdr:col>9</xdr:col>
      <xdr:colOff>2989</xdr:colOff>
      <xdr:row>1</xdr:row>
      <xdr:rowOff>41255</xdr:rowOff>
    </xdr:to>
    <xdr:pic>
      <xdr:nvPicPr>
        <xdr:cNvPr id="2" name="Imagen 8" descr="https://lh3.googleusercontent.com/sWv9WUgspLQAUXctdJ1zspByOv7Ve2GWm1FuRH0zrOCnViiSYrW78uWT9v35Sed3beHFoB6lrH-goDAS0Yg4Yxzp8Vkzt2QyuBoHsNryoAYm_ZB5uu_JGXVVGNAhsw">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clrChange>
            <a:clrFrom>
              <a:srgbClr val="FFFEFC"/>
            </a:clrFrom>
            <a:clrTo>
              <a:srgbClr val="FFFEFC">
                <a:alpha val="0"/>
              </a:srgbClr>
            </a:clrTo>
          </a:clrChange>
          <a:extLst>
            <a:ext uri="{28A0092B-C50C-407E-A947-70E740481C1C}">
              <a14:useLocalDpi xmlns:a14="http://schemas.microsoft.com/office/drawing/2010/main" val="0"/>
            </a:ext>
          </a:extLst>
        </a:blip>
        <a:srcRect r="23865"/>
        <a:stretch/>
      </xdr:blipFill>
      <xdr:spPr bwMode="auto">
        <a:xfrm>
          <a:off x="3764675" y="0"/>
          <a:ext cx="3915245" cy="1026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484150</xdr:colOff>
      <xdr:row>14</xdr:row>
      <xdr:rowOff>27215</xdr:rowOff>
    </xdr:from>
    <xdr:to>
      <xdr:col>23</xdr:col>
      <xdr:colOff>399143</xdr:colOff>
      <xdr:row>44</xdr:row>
      <xdr:rowOff>163285</xdr:rowOff>
    </xdr:to>
    <xdr:graphicFrame macro="">
      <xdr:nvGraphicFramePr>
        <xdr:cNvPr id="2" name="Gráfico 8">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525769</xdr:colOff>
      <xdr:row>0</xdr:row>
      <xdr:rowOff>0</xdr:rowOff>
    </xdr:from>
    <xdr:to>
      <xdr:col>19</xdr:col>
      <xdr:colOff>273317</xdr:colOff>
      <xdr:row>1</xdr:row>
      <xdr:rowOff>36286</xdr:rowOff>
    </xdr:to>
    <xdr:pic>
      <xdr:nvPicPr>
        <xdr:cNvPr id="3" name="Imagen 8" descr="https://lh3.googleusercontent.com/sWv9WUgspLQAUXctdJ1zspByOv7Ve2GWm1FuRH0zrOCnViiSYrW78uWT9v35Sed3beHFoB6lrH-goDAS0Yg4Yxzp8Vkzt2QyuBoHsNryoAYm_ZB5uu_JGXVVGNAhsw">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2" cstate="print">
          <a:clrChange>
            <a:clrFrom>
              <a:srgbClr val="FFFEFC"/>
            </a:clrFrom>
            <a:clrTo>
              <a:srgbClr val="FFFEFC">
                <a:alpha val="0"/>
              </a:srgbClr>
            </a:clrTo>
          </a:clrChange>
          <a:extLst>
            <a:ext uri="{28A0092B-C50C-407E-A947-70E740481C1C}">
              <a14:useLocalDpi xmlns:a14="http://schemas.microsoft.com/office/drawing/2010/main" val="0"/>
            </a:ext>
          </a:extLst>
        </a:blip>
        <a:srcRect r="23865"/>
        <a:stretch/>
      </xdr:blipFill>
      <xdr:spPr bwMode="auto">
        <a:xfrm>
          <a:off x="7138840" y="0"/>
          <a:ext cx="3902263" cy="102507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76199</xdr:colOff>
      <xdr:row>24</xdr:row>
      <xdr:rowOff>80962</xdr:rowOff>
    </xdr:from>
    <xdr:to>
      <xdr:col>15</xdr:col>
      <xdr:colOff>268111</xdr:colOff>
      <xdr:row>44</xdr:row>
      <xdr:rowOff>14111</xdr:rowOff>
    </xdr:to>
    <xdr:graphicFrame macro="">
      <xdr:nvGraphicFramePr>
        <xdr:cNvPr id="2" name="Gráfico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142875</xdr:colOff>
      <xdr:row>9</xdr:row>
      <xdr:rowOff>30162</xdr:rowOff>
    </xdr:from>
    <xdr:to>
      <xdr:col>16</xdr:col>
      <xdr:colOff>152400</xdr:colOff>
      <xdr:row>35</xdr:row>
      <xdr:rowOff>63500</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17769</xdr:colOff>
      <xdr:row>0</xdr:row>
      <xdr:rowOff>0</xdr:rowOff>
    </xdr:from>
    <xdr:to>
      <xdr:col>15</xdr:col>
      <xdr:colOff>152667</xdr:colOff>
      <xdr:row>0</xdr:row>
      <xdr:rowOff>965200</xdr:rowOff>
    </xdr:to>
    <xdr:pic>
      <xdr:nvPicPr>
        <xdr:cNvPr id="3" name="Imagen 8" descr="https://lh3.googleusercontent.com/sWv9WUgspLQAUXctdJ1zspByOv7Ve2GWm1FuRH0zrOCnViiSYrW78uWT9v35Sed3beHFoB6lrH-goDAS0Yg4Yxzp8Vkzt2QyuBoHsNryoAYm_ZB5uu_JGXVVGNAhsw">
          <a:extLst>
            <a:ext uri="{FF2B5EF4-FFF2-40B4-BE49-F238E27FC236}">
              <a16:creationId xmlns:a16="http://schemas.microsoft.com/office/drawing/2014/main" id="{00000000-0008-0000-0800-000003000000}"/>
            </a:ext>
          </a:extLst>
        </xdr:cNvPr>
        <xdr:cNvPicPr/>
      </xdr:nvPicPr>
      <xdr:blipFill rotWithShape="1">
        <a:blip xmlns:r="http://schemas.openxmlformats.org/officeDocument/2006/relationships" r:embed="rId2" cstate="print">
          <a:clrChange>
            <a:clrFrom>
              <a:srgbClr val="FFFEFC"/>
            </a:clrFrom>
            <a:clrTo>
              <a:srgbClr val="FFFEFC">
                <a:alpha val="0"/>
              </a:srgbClr>
            </a:clrTo>
          </a:clrChange>
          <a:extLst>
            <a:ext uri="{28A0092B-C50C-407E-A947-70E740481C1C}">
              <a14:useLocalDpi xmlns:a14="http://schemas.microsoft.com/office/drawing/2010/main" val="0"/>
            </a:ext>
          </a:extLst>
        </a:blip>
        <a:srcRect r="23865"/>
        <a:stretch/>
      </xdr:blipFill>
      <xdr:spPr bwMode="auto">
        <a:xfrm>
          <a:off x="8926819" y="0"/>
          <a:ext cx="3913148" cy="9652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EJEMPLOS/Herramientas-Cal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ama de Ishikawa"/>
      <sheetName val="Diagrama de Pareto"/>
      <sheetName val="Cálculos"/>
      <sheetName val="Riesgo"/>
      <sheetName val="Plantilla Hoja de chequeo"/>
      <sheetName val="Plantilla Hoja de chequeo (2)"/>
      <sheetName val="Plantilla Hoja de chequeo (3)"/>
      <sheetName val="Histograma"/>
      <sheetName val="Cálculos y datos"/>
      <sheetName val="Diagrama de dispersión"/>
    </sheetNames>
    <sheetDataSet>
      <sheetData sheetId="0"/>
      <sheetData sheetId="1"/>
      <sheetData sheetId="2">
        <row r="2">
          <cell r="C2" t="str">
            <v>Frecuencia de Datos recolectados</v>
          </cell>
        </row>
        <row r="3">
          <cell r="F3">
            <v>445</v>
          </cell>
          <cell r="I3">
            <v>0.13928012519561817</v>
          </cell>
        </row>
        <row r="4">
          <cell r="F4">
            <v>440</v>
          </cell>
        </row>
        <row r="5">
          <cell r="F5">
            <v>385</v>
          </cell>
        </row>
        <row r="6">
          <cell r="F6">
            <v>330</v>
          </cell>
        </row>
        <row r="7">
          <cell r="F7">
            <v>275</v>
          </cell>
        </row>
        <row r="8">
          <cell r="F8">
            <v>225</v>
          </cell>
        </row>
        <row r="9">
          <cell r="F9">
            <v>115</v>
          </cell>
        </row>
        <row r="10">
          <cell r="F10">
            <v>115</v>
          </cell>
        </row>
        <row r="11">
          <cell r="F11">
            <v>105</v>
          </cell>
        </row>
        <row r="12">
          <cell r="F12">
            <v>105</v>
          </cell>
        </row>
        <row r="13">
          <cell r="F13">
            <v>75</v>
          </cell>
        </row>
        <row r="14">
          <cell r="F14">
            <v>65</v>
          </cell>
        </row>
        <row r="15">
          <cell r="F15">
            <v>65</v>
          </cell>
        </row>
        <row r="16">
          <cell r="F16">
            <v>60</v>
          </cell>
        </row>
        <row r="17">
          <cell r="F17">
            <v>60</v>
          </cell>
        </row>
        <row r="18">
          <cell r="F18">
            <v>45</v>
          </cell>
        </row>
        <row r="19">
          <cell r="F19">
            <v>45</v>
          </cell>
        </row>
        <row r="20">
          <cell r="F20">
            <v>45</v>
          </cell>
        </row>
        <row r="21">
          <cell r="F21">
            <v>40</v>
          </cell>
        </row>
        <row r="22">
          <cell r="F22">
            <v>35</v>
          </cell>
        </row>
        <row r="23">
          <cell r="F23">
            <v>35</v>
          </cell>
        </row>
        <row r="24">
          <cell r="F24">
            <v>30</v>
          </cell>
        </row>
        <row r="25">
          <cell r="F25">
            <v>25</v>
          </cell>
        </row>
        <row r="26">
          <cell r="F26">
            <v>15</v>
          </cell>
        </row>
        <row r="27">
          <cell r="F27">
            <v>15</v>
          </cell>
        </row>
      </sheetData>
      <sheetData sheetId="3"/>
      <sheetData sheetId="4"/>
      <sheetData sheetId="5"/>
      <sheetData sheetId="6"/>
      <sheetData sheetId="7"/>
      <sheetData sheetId="8">
        <row r="4">
          <cell r="I4">
            <v>7</v>
          </cell>
          <cell r="L4">
            <v>19.375</v>
          </cell>
        </row>
        <row r="5">
          <cell r="I5">
            <v>2</v>
          </cell>
          <cell r="L5">
            <v>36.125</v>
          </cell>
        </row>
        <row r="6">
          <cell r="I6">
            <v>1</v>
          </cell>
          <cell r="L6">
            <v>52.875</v>
          </cell>
        </row>
        <row r="7">
          <cell r="I7">
            <v>4</v>
          </cell>
          <cell r="L7">
            <v>69.625</v>
          </cell>
        </row>
        <row r="8">
          <cell r="I8" t="str">
            <v/>
          </cell>
          <cell r="L8" t="str">
            <v/>
          </cell>
        </row>
        <row r="9">
          <cell r="I9" t="str">
            <v/>
          </cell>
          <cell r="L9" t="str">
            <v/>
          </cell>
        </row>
        <row r="10">
          <cell r="I10" t="str">
            <v/>
          </cell>
          <cell r="L10" t="str">
            <v/>
          </cell>
        </row>
        <row r="11">
          <cell r="I11" t="str">
            <v/>
          </cell>
          <cell r="L11" t="str">
            <v/>
          </cell>
        </row>
        <row r="12">
          <cell r="I12" t="str">
            <v/>
          </cell>
          <cell r="L12" t="str">
            <v/>
          </cell>
        </row>
        <row r="13">
          <cell r="I13" t="str">
            <v/>
          </cell>
          <cell r="L13" t="str">
            <v/>
          </cell>
        </row>
        <row r="14">
          <cell r="I14" t="str">
            <v/>
          </cell>
          <cell r="L14" t="str">
            <v/>
          </cell>
        </row>
        <row r="15">
          <cell r="I15" t="str">
            <v/>
          </cell>
          <cell r="L15" t="str">
            <v/>
          </cell>
        </row>
        <row r="16">
          <cell r="I16" t="str">
            <v/>
          </cell>
          <cell r="L16" t="str">
            <v/>
          </cell>
        </row>
        <row r="17">
          <cell r="I17" t="str">
            <v/>
          </cell>
          <cell r="L17" t="str">
            <v/>
          </cell>
        </row>
        <row r="18">
          <cell r="I18" t="str">
            <v/>
          </cell>
          <cell r="L18" t="str">
            <v/>
          </cell>
        </row>
        <row r="19">
          <cell r="I19" t="str">
            <v/>
          </cell>
          <cell r="L19" t="str">
            <v/>
          </cell>
        </row>
        <row r="20">
          <cell r="I20" t="str">
            <v/>
          </cell>
          <cell r="L20" t="str">
            <v/>
          </cell>
        </row>
        <row r="21">
          <cell r="I21" t="str">
            <v/>
          </cell>
          <cell r="L21" t="str">
            <v/>
          </cell>
        </row>
        <row r="22">
          <cell r="I22" t="str">
            <v/>
          </cell>
          <cell r="L22" t="str">
            <v/>
          </cell>
        </row>
        <row r="23">
          <cell r="I23" t="str">
            <v/>
          </cell>
          <cell r="L23" t="str">
            <v/>
          </cell>
        </row>
      </sheetData>
      <sheetData sheetId="9">
        <row r="4">
          <cell r="C4" t="str">
            <v>EJE Y</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O2"/>
  <sheetViews>
    <sheetView showGridLines="0" view="pageBreakPreview" zoomScale="124" zoomScaleNormal="100" zoomScaleSheetLayoutView="124" workbookViewId="0">
      <selection sqref="A1:O2"/>
    </sheetView>
  </sheetViews>
  <sheetFormatPr baseColWidth="10" defaultColWidth="10.83203125" defaultRowHeight="13" x14ac:dyDescent="0.15"/>
  <cols>
    <col min="1" max="256" width="9.1640625" style="70" customWidth="1"/>
    <col min="257" max="16384" width="10.83203125" style="70"/>
  </cols>
  <sheetData>
    <row r="1" spans="1:15" ht="36.5" customHeight="1" x14ac:dyDescent="0.15">
      <c r="A1" s="213" t="s">
        <v>35</v>
      </c>
      <c r="B1" s="214"/>
      <c r="C1" s="214"/>
      <c r="D1" s="214"/>
      <c r="E1" s="214"/>
      <c r="F1" s="214"/>
      <c r="G1" s="214"/>
      <c r="H1" s="214"/>
      <c r="I1" s="214"/>
      <c r="J1" s="214"/>
      <c r="K1" s="214"/>
      <c r="L1" s="214"/>
      <c r="M1" s="214"/>
      <c r="N1" s="214"/>
      <c r="O1" s="215"/>
    </row>
    <row r="2" spans="1:15" ht="23" thickBot="1" x14ac:dyDescent="0.2">
      <c r="A2" s="218" t="s">
        <v>36</v>
      </c>
      <c r="B2" s="216"/>
      <c r="C2" s="216"/>
      <c r="D2" s="216"/>
      <c r="E2" s="216"/>
      <c r="F2" s="216"/>
      <c r="G2" s="216"/>
      <c r="H2" s="216"/>
      <c r="I2" s="216"/>
      <c r="J2" s="216"/>
      <c r="K2" s="216"/>
      <c r="L2" s="216"/>
      <c r="M2" s="216"/>
      <c r="N2" s="216"/>
      <c r="O2" s="217"/>
    </row>
  </sheetData>
  <mergeCells count="3">
    <mergeCell ref="A1:H1"/>
    <mergeCell ref="I1:O2"/>
    <mergeCell ref="A2:H2"/>
  </mergeCells>
  <pageMargins left="0.75" right="0.75" top="1" bottom="1" header="0.5" footer="0.5"/>
  <pageSetup scale="62"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P19"/>
  <sheetViews>
    <sheetView workbookViewId="0">
      <selection activeCell="V6" sqref="V6"/>
    </sheetView>
  </sheetViews>
  <sheetFormatPr baseColWidth="10" defaultColWidth="8.83203125" defaultRowHeight="15" x14ac:dyDescent="0.2"/>
  <cols>
    <col min="2" max="2" width="16.83203125" customWidth="1"/>
  </cols>
  <sheetData>
    <row r="1" spans="1:16" s="70" customFormat="1" ht="79.5" customHeight="1" thickBot="1" x14ac:dyDescent="0.2">
      <c r="A1" s="265" t="s">
        <v>14</v>
      </c>
      <c r="B1" s="266"/>
      <c r="C1" s="266"/>
      <c r="D1" s="266"/>
      <c r="E1" s="266"/>
      <c r="F1" s="266"/>
      <c r="G1" s="266"/>
      <c r="H1" s="266"/>
      <c r="I1" s="266"/>
      <c r="J1" s="266"/>
      <c r="K1" s="266"/>
      <c r="L1" s="266"/>
      <c r="M1" s="266"/>
      <c r="N1" s="266"/>
      <c r="O1" s="266"/>
      <c r="P1" s="267"/>
    </row>
    <row r="2" spans="1:16" s="70" customFormat="1" ht="35.5" customHeight="1" thickBot="1" x14ac:dyDescent="0.25">
      <c r="A2" s="159"/>
      <c r="B2" s="160"/>
      <c r="C2" s="160"/>
      <c r="D2" s="160"/>
      <c r="E2" s="160"/>
      <c r="F2" s="160"/>
      <c r="G2" s="160"/>
      <c r="H2" s="160"/>
      <c r="I2" s="160"/>
      <c r="J2" s="160"/>
      <c r="K2" s="160"/>
      <c r="L2" s="160"/>
      <c r="M2" s="160"/>
      <c r="N2" s="160"/>
      <c r="O2" s="160"/>
      <c r="P2" s="160"/>
    </row>
    <row r="3" spans="1:16" s="70" customFormat="1" ht="21.5" customHeight="1" thickBot="1" x14ac:dyDescent="0.25">
      <c r="A3" s="2"/>
      <c r="B3" s="2"/>
      <c r="C3" s="2"/>
      <c r="D3" s="2"/>
      <c r="E3" s="2"/>
      <c r="F3" s="2"/>
      <c r="G3" s="2"/>
    </row>
    <row r="4" spans="1:16" s="70" customFormat="1" ht="41" customHeight="1" thickBot="1" x14ac:dyDescent="0.2">
      <c r="A4" s="295" t="s">
        <v>66</v>
      </c>
      <c r="B4" s="296"/>
      <c r="C4" s="296"/>
      <c r="D4" s="317"/>
      <c r="E4" s="318"/>
      <c r="F4" s="318"/>
      <c r="G4" s="318"/>
      <c r="H4" s="318"/>
      <c r="I4" s="318"/>
      <c r="J4" s="318"/>
      <c r="K4" s="318"/>
      <c r="L4" s="318"/>
      <c r="M4" s="318"/>
      <c r="N4" s="318"/>
      <c r="O4" s="318"/>
      <c r="P4" s="319"/>
    </row>
    <row r="5" spans="1:16" s="70" customFormat="1" ht="23.5" customHeight="1" thickBot="1" x14ac:dyDescent="0.2"/>
    <row r="6" spans="1:16" s="70" customFormat="1" ht="41.5" customHeight="1" thickBot="1" x14ac:dyDescent="0.2">
      <c r="A6" s="298" t="s">
        <v>99</v>
      </c>
      <c r="B6" s="299"/>
      <c r="C6" s="299"/>
      <c r="D6" s="320"/>
      <c r="E6" s="321"/>
      <c r="F6" s="321"/>
      <c r="G6" s="321"/>
      <c r="H6" s="321"/>
      <c r="I6" s="321"/>
      <c r="J6" s="321"/>
      <c r="K6" s="321"/>
      <c r="L6" s="321"/>
      <c r="M6" s="321"/>
      <c r="N6" s="321"/>
      <c r="O6" s="321"/>
      <c r="P6" s="322"/>
    </row>
    <row r="12" spans="1:16" ht="16" thickBot="1" x14ac:dyDescent="0.25"/>
    <row r="13" spans="1:16" ht="26" customHeight="1" thickBot="1" x14ac:dyDescent="0.25">
      <c r="B13" s="332" t="s">
        <v>148</v>
      </c>
      <c r="C13" s="333" t="s">
        <v>186</v>
      </c>
      <c r="D13" s="334"/>
      <c r="E13" s="334"/>
      <c r="F13" s="334"/>
      <c r="G13" s="335"/>
    </row>
    <row r="14" spans="1:16" ht="25.5" customHeight="1" x14ac:dyDescent="0.2">
      <c r="B14" s="332"/>
      <c r="C14" s="168" t="s">
        <v>187</v>
      </c>
      <c r="D14" s="168" t="s">
        <v>188</v>
      </c>
      <c r="E14" s="168" t="s">
        <v>189</v>
      </c>
      <c r="F14" s="168" t="s">
        <v>190</v>
      </c>
      <c r="G14" s="169" t="s">
        <v>125</v>
      </c>
    </row>
    <row r="15" spans="1:16" ht="28" customHeight="1" x14ac:dyDescent="0.25">
      <c r="B15" s="170" t="s">
        <v>149</v>
      </c>
      <c r="C15" s="174">
        <v>53</v>
      </c>
      <c r="D15" s="171">
        <v>23</v>
      </c>
      <c r="E15" s="171">
        <v>12</v>
      </c>
      <c r="F15" s="172">
        <v>9</v>
      </c>
      <c r="G15" s="173">
        <f>SUM(C15:F15)</f>
        <v>97</v>
      </c>
    </row>
    <row r="16" spans="1:16" ht="28" customHeight="1" x14ac:dyDescent="0.25">
      <c r="B16" s="170" t="s">
        <v>152</v>
      </c>
      <c r="C16" s="171">
        <v>26</v>
      </c>
      <c r="D16" s="171">
        <v>24</v>
      </c>
      <c r="E16" s="171">
        <v>11</v>
      </c>
      <c r="F16" s="172">
        <v>2</v>
      </c>
      <c r="G16" s="173">
        <f t="shared" ref="G16:G17" si="0">SUM(C16:F16)</f>
        <v>63</v>
      </c>
    </row>
    <row r="17" spans="2:7" ht="28" customHeight="1" x14ac:dyDescent="0.25">
      <c r="B17" s="170" t="s">
        <v>150</v>
      </c>
      <c r="C17" s="171">
        <v>32</v>
      </c>
      <c r="D17" s="171">
        <v>34</v>
      </c>
      <c r="E17" s="171">
        <v>13</v>
      </c>
      <c r="F17" s="172">
        <v>1</v>
      </c>
      <c r="G17" s="173">
        <f t="shared" si="0"/>
        <v>80</v>
      </c>
    </row>
    <row r="18" spans="2:7" x14ac:dyDescent="0.2">
      <c r="B18" s="328" t="s">
        <v>151</v>
      </c>
      <c r="C18" s="330">
        <f>SUM(C15:C17)</f>
        <v>111</v>
      </c>
      <c r="D18" s="330">
        <f t="shared" ref="D18:F18" si="1">SUM(D15:D17)</f>
        <v>81</v>
      </c>
      <c r="E18" s="330">
        <f t="shared" si="1"/>
        <v>36</v>
      </c>
      <c r="F18" s="330">
        <f t="shared" si="1"/>
        <v>12</v>
      </c>
      <c r="G18" s="326">
        <f>SUM(C18:F18)</f>
        <v>240</v>
      </c>
    </row>
    <row r="19" spans="2:7" ht="16" thickBot="1" x14ac:dyDescent="0.25">
      <c r="B19" s="329"/>
      <c r="C19" s="331"/>
      <c r="D19" s="331"/>
      <c r="E19" s="331"/>
      <c r="F19" s="331"/>
      <c r="G19" s="327"/>
    </row>
  </sheetData>
  <mergeCells count="13">
    <mergeCell ref="B13:B14"/>
    <mergeCell ref="C13:G13"/>
    <mergeCell ref="A1:P1"/>
    <mergeCell ref="A4:C4"/>
    <mergeCell ref="D4:P4"/>
    <mergeCell ref="A6:C6"/>
    <mergeCell ref="D6:P6"/>
    <mergeCell ref="G18:G19"/>
    <mergeCell ref="B18:B19"/>
    <mergeCell ref="C18:C19"/>
    <mergeCell ref="D18:D19"/>
    <mergeCell ref="E18:E19"/>
    <mergeCell ref="F18:F1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Y85"/>
  <sheetViews>
    <sheetView tabSelected="1" zoomScale="55" zoomScaleNormal="55" workbookViewId="0">
      <selection activeCell="R28" sqref="R28"/>
    </sheetView>
  </sheetViews>
  <sheetFormatPr baseColWidth="10" defaultColWidth="8.83203125" defaultRowHeight="15" x14ac:dyDescent="0.2"/>
  <cols>
    <col min="1" max="1" width="21.1640625" customWidth="1"/>
    <col min="2" max="2" width="16.1640625" customWidth="1"/>
    <col min="3" max="3" width="19.33203125" customWidth="1"/>
    <col min="4" max="7" width="16.1640625" customWidth="1"/>
    <col min="8" max="8" width="22.33203125" customWidth="1"/>
    <col min="9" max="10" width="16.1640625" customWidth="1"/>
    <col min="11" max="21" width="11.5" customWidth="1"/>
    <col min="22" max="25" width="18.1640625" customWidth="1"/>
    <col min="26" max="256" width="10.83203125" customWidth="1"/>
    <col min="257" max="257" width="14.5" customWidth="1"/>
    <col min="258" max="266" width="16.1640625" customWidth="1"/>
    <col min="267" max="280" width="11.5" customWidth="1"/>
    <col min="281" max="512" width="10.83203125" customWidth="1"/>
    <col min="513" max="513" width="14.5" customWidth="1"/>
    <col min="514" max="522" width="16.1640625" customWidth="1"/>
    <col min="523" max="536" width="11.5" customWidth="1"/>
    <col min="537" max="768" width="10.83203125" customWidth="1"/>
    <col min="769" max="769" width="14.5" customWidth="1"/>
    <col min="770" max="778" width="16.1640625" customWidth="1"/>
    <col min="779" max="792" width="11.5" customWidth="1"/>
    <col min="793" max="1024" width="10.83203125" customWidth="1"/>
    <col min="1025" max="1025" width="14.5" customWidth="1"/>
    <col min="1026" max="1034" width="16.1640625" customWidth="1"/>
    <col min="1035" max="1048" width="11.5" customWidth="1"/>
    <col min="1049" max="1280" width="10.83203125" customWidth="1"/>
    <col min="1281" max="1281" width="14.5" customWidth="1"/>
    <col min="1282" max="1290" width="16.1640625" customWidth="1"/>
    <col min="1291" max="1304" width="11.5" customWidth="1"/>
    <col min="1305" max="1536" width="10.83203125" customWidth="1"/>
    <col min="1537" max="1537" width="14.5" customWidth="1"/>
    <col min="1538" max="1546" width="16.1640625" customWidth="1"/>
    <col min="1547" max="1560" width="11.5" customWidth="1"/>
    <col min="1561" max="1792" width="10.83203125" customWidth="1"/>
    <col min="1793" max="1793" width="14.5" customWidth="1"/>
    <col min="1794" max="1802" width="16.1640625" customWidth="1"/>
    <col min="1803" max="1816" width="11.5" customWidth="1"/>
    <col min="1817" max="2048" width="10.83203125" customWidth="1"/>
    <col min="2049" max="2049" width="14.5" customWidth="1"/>
    <col min="2050" max="2058" width="16.1640625" customWidth="1"/>
    <col min="2059" max="2072" width="11.5" customWidth="1"/>
    <col min="2073" max="2304" width="10.83203125" customWidth="1"/>
    <col min="2305" max="2305" width="14.5" customWidth="1"/>
    <col min="2306" max="2314" width="16.1640625" customWidth="1"/>
    <col min="2315" max="2328" width="11.5" customWidth="1"/>
    <col min="2329" max="2560" width="10.83203125" customWidth="1"/>
    <col min="2561" max="2561" width="14.5" customWidth="1"/>
    <col min="2562" max="2570" width="16.1640625" customWidth="1"/>
    <col min="2571" max="2584" width="11.5" customWidth="1"/>
    <col min="2585" max="2816" width="10.83203125" customWidth="1"/>
    <col min="2817" max="2817" width="14.5" customWidth="1"/>
    <col min="2818" max="2826" width="16.1640625" customWidth="1"/>
    <col min="2827" max="2840" width="11.5" customWidth="1"/>
    <col min="2841" max="3072" width="10.83203125" customWidth="1"/>
    <col min="3073" max="3073" width="14.5" customWidth="1"/>
    <col min="3074" max="3082" width="16.1640625" customWidth="1"/>
    <col min="3083" max="3096" width="11.5" customWidth="1"/>
    <col min="3097" max="3328" width="10.83203125" customWidth="1"/>
    <col min="3329" max="3329" width="14.5" customWidth="1"/>
    <col min="3330" max="3338" width="16.1640625" customWidth="1"/>
    <col min="3339" max="3352" width="11.5" customWidth="1"/>
    <col min="3353" max="3584" width="10.83203125" customWidth="1"/>
    <col min="3585" max="3585" width="14.5" customWidth="1"/>
    <col min="3586" max="3594" width="16.1640625" customWidth="1"/>
    <col min="3595" max="3608" width="11.5" customWidth="1"/>
    <col min="3609" max="3840" width="10.83203125" customWidth="1"/>
    <col min="3841" max="3841" width="14.5" customWidth="1"/>
    <col min="3842" max="3850" width="16.1640625" customWidth="1"/>
    <col min="3851" max="3864" width="11.5" customWidth="1"/>
    <col min="3865" max="4096" width="10.83203125" customWidth="1"/>
    <col min="4097" max="4097" width="14.5" customWidth="1"/>
    <col min="4098" max="4106" width="16.1640625" customWidth="1"/>
    <col min="4107" max="4120" width="11.5" customWidth="1"/>
    <col min="4121" max="4352" width="10.83203125" customWidth="1"/>
    <col min="4353" max="4353" width="14.5" customWidth="1"/>
    <col min="4354" max="4362" width="16.1640625" customWidth="1"/>
    <col min="4363" max="4376" width="11.5" customWidth="1"/>
    <col min="4377" max="4608" width="10.83203125" customWidth="1"/>
    <col min="4609" max="4609" width="14.5" customWidth="1"/>
    <col min="4610" max="4618" width="16.1640625" customWidth="1"/>
    <col min="4619" max="4632" width="11.5" customWidth="1"/>
    <col min="4633" max="4864" width="10.83203125" customWidth="1"/>
    <col min="4865" max="4865" width="14.5" customWidth="1"/>
    <col min="4866" max="4874" width="16.1640625" customWidth="1"/>
    <col min="4875" max="4888" width="11.5" customWidth="1"/>
    <col min="4889" max="5120" width="10.83203125" customWidth="1"/>
    <col min="5121" max="5121" width="14.5" customWidth="1"/>
    <col min="5122" max="5130" width="16.1640625" customWidth="1"/>
    <col min="5131" max="5144" width="11.5" customWidth="1"/>
    <col min="5145" max="5376" width="10.83203125" customWidth="1"/>
    <col min="5377" max="5377" width="14.5" customWidth="1"/>
    <col min="5378" max="5386" width="16.1640625" customWidth="1"/>
    <col min="5387" max="5400" width="11.5" customWidth="1"/>
    <col min="5401" max="5632" width="10.83203125" customWidth="1"/>
    <col min="5633" max="5633" width="14.5" customWidth="1"/>
    <col min="5634" max="5642" width="16.1640625" customWidth="1"/>
    <col min="5643" max="5656" width="11.5" customWidth="1"/>
    <col min="5657" max="5888" width="10.83203125" customWidth="1"/>
    <col min="5889" max="5889" width="14.5" customWidth="1"/>
    <col min="5890" max="5898" width="16.1640625" customWidth="1"/>
    <col min="5899" max="5912" width="11.5" customWidth="1"/>
    <col min="5913" max="6144" width="10.83203125" customWidth="1"/>
    <col min="6145" max="6145" width="14.5" customWidth="1"/>
    <col min="6146" max="6154" width="16.1640625" customWidth="1"/>
    <col min="6155" max="6168" width="11.5" customWidth="1"/>
    <col min="6169" max="6400" width="10.83203125" customWidth="1"/>
    <col min="6401" max="6401" width="14.5" customWidth="1"/>
    <col min="6402" max="6410" width="16.1640625" customWidth="1"/>
    <col min="6411" max="6424" width="11.5" customWidth="1"/>
    <col min="6425" max="6656" width="10.83203125" customWidth="1"/>
    <col min="6657" max="6657" width="14.5" customWidth="1"/>
    <col min="6658" max="6666" width="16.1640625" customWidth="1"/>
    <col min="6667" max="6680" width="11.5" customWidth="1"/>
    <col min="6681" max="6912" width="10.83203125" customWidth="1"/>
    <col min="6913" max="6913" width="14.5" customWidth="1"/>
    <col min="6914" max="6922" width="16.1640625" customWidth="1"/>
    <col min="6923" max="6936" width="11.5" customWidth="1"/>
    <col min="6937" max="7168" width="10.83203125" customWidth="1"/>
    <col min="7169" max="7169" width="14.5" customWidth="1"/>
    <col min="7170" max="7178" width="16.1640625" customWidth="1"/>
    <col min="7179" max="7192" width="11.5" customWidth="1"/>
    <col min="7193" max="7424" width="10.83203125" customWidth="1"/>
    <col min="7425" max="7425" width="14.5" customWidth="1"/>
    <col min="7426" max="7434" width="16.1640625" customWidth="1"/>
    <col min="7435" max="7448" width="11.5" customWidth="1"/>
    <col min="7449" max="7680" width="10.83203125" customWidth="1"/>
    <col min="7681" max="7681" width="14.5" customWidth="1"/>
    <col min="7682" max="7690" width="16.1640625" customWidth="1"/>
    <col min="7691" max="7704" width="11.5" customWidth="1"/>
    <col min="7705" max="7936" width="10.83203125" customWidth="1"/>
    <col min="7937" max="7937" width="14.5" customWidth="1"/>
    <col min="7938" max="7946" width="16.1640625" customWidth="1"/>
    <col min="7947" max="7960" width="11.5" customWidth="1"/>
    <col min="7961" max="8192" width="10.83203125" customWidth="1"/>
    <col min="8193" max="8193" width="14.5" customWidth="1"/>
    <col min="8194" max="8202" width="16.1640625" customWidth="1"/>
    <col min="8203" max="8216" width="11.5" customWidth="1"/>
    <col min="8217" max="8448" width="10.83203125" customWidth="1"/>
    <col min="8449" max="8449" width="14.5" customWidth="1"/>
    <col min="8450" max="8458" width="16.1640625" customWidth="1"/>
    <col min="8459" max="8472" width="11.5" customWidth="1"/>
    <col min="8473" max="8704" width="10.83203125" customWidth="1"/>
    <col min="8705" max="8705" width="14.5" customWidth="1"/>
    <col min="8706" max="8714" width="16.1640625" customWidth="1"/>
    <col min="8715" max="8728" width="11.5" customWidth="1"/>
    <col min="8729" max="8960" width="10.83203125" customWidth="1"/>
    <col min="8961" max="8961" width="14.5" customWidth="1"/>
    <col min="8962" max="8970" width="16.1640625" customWidth="1"/>
    <col min="8971" max="8984" width="11.5" customWidth="1"/>
    <col min="8985" max="9216" width="10.83203125" customWidth="1"/>
    <col min="9217" max="9217" width="14.5" customWidth="1"/>
    <col min="9218" max="9226" width="16.1640625" customWidth="1"/>
    <col min="9227" max="9240" width="11.5" customWidth="1"/>
    <col min="9241" max="9472" width="10.83203125" customWidth="1"/>
    <col min="9473" max="9473" width="14.5" customWidth="1"/>
    <col min="9474" max="9482" width="16.1640625" customWidth="1"/>
    <col min="9483" max="9496" width="11.5" customWidth="1"/>
    <col min="9497" max="9728" width="10.83203125" customWidth="1"/>
    <col min="9729" max="9729" width="14.5" customWidth="1"/>
    <col min="9730" max="9738" width="16.1640625" customWidth="1"/>
    <col min="9739" max="9752" width="11.5" customWidth="1"/>
    <col min="9753" max="9984" width="10.83203125" customWidth="1"/>
    <col min="9985" max="9985" width="14.5" customWidth="1"/>
    <col min="9986" max="9994" width="16.1640625" customWidth="1"/>
    <col min="9995" max="10008" width="11.5" customWidth="1"/>
    <col min="10009" max="10240" width="10.83203125" customWidth="1"/>
    <col min="10241" max="10241" width="14.5" customWidth="1"/>
    <col min="10242" max="10250" width="16.1640625" customWidth="1"/>
    <col min="10251" max="10264" width="11.5" customWidth="1"/>
    <col min="10265" max="10496" width="10.83203125" customWidth="1"/>
    <col min="10497" max="10497" width="14.5" customWidth="1"/>
    <col min="10498" max="10506" width="16.1640625" customWidth="1"/>
    <col min="10507" max="10520" width="11.5" customWidth="1"/>
    <col min="10521" max="10752" width="10.83203125" customWidth="1"/>
    <col min="10753" max="10753" width="14.5" customWidth="1"/>
    <col min="10754" max="10762" width="16.1640625" customWidth="1"/>
    <col min="10763" max="10776" width="11.5" customWidth="1"/>
    <col min="10777" max="11008" width="10.83203125" customWidth="1"/>
    <col min="11009" max="11009" width="14.5" customWidth="1"/>
    <col min="11010" max="11018" width="16.1640625" customWidth="1"/>
    <col min="11019" max="11032" width="11.5" customWidth="1"/>
    <col min="11033" max="11264" width="10.83203125" customWidth="1"/>
    <col min="11265" max="11265" width="14.5" customWidth="1"/>
    <col min="11266" max="11274" width="16.1640625" customWidth="1"/>
    <col min="11275" max="11288" width="11.5" customWidth="1"/>
    <col min="11289" max="11520" width="10.83203125" customWidth="1"/>
    <col min="11521" max="11521" width="14.5" customWidth="1"/>
    <col min="11522" max="11530" width="16.1640625" customWidth="1"/>
    <col min="11531" max="11544" width="11.5" customWidth="1"/>
    <col min="11545" max="11776" width="10.83203125" customWidth="1"/>
    <col min="11777" max="11777" width="14.5" customWidth="1"/>
    <col min="11778" max="11786" width="16.1640625" customWidth="1"/>
    <col min="11787" max="11800" width="11.5" customWidth="1"/>
    <col min="11801" max="12032" width="10.83203125" customWidth="1"/>
    <col min="12033" max="12033" width="14.5" customWidth="1"/>
    <col min="12034" max="12042" width="16.1640625" customWidth="1"/>
    <col min="12043" max="12056" width="11.5" customWidth="1"/>
    <col min="12057" max="12288" width="10.83203125" customWidth="1"/>
    <col min="12289" max="12289" width="14.5" customWidth="1"/>
    <col min="12290" max="12298" width="16.1640625" customWidth="1"/>
    <col min="12299" max="12312" width="11.5" customWidth="1"/>
    <col min="12313" max="12544" width="10.83203125" customWidth="1"/>
    <col min="12545" max="12545" width="14.5" customWidth="1"/>
    <col min="12546" max="12554" width="16.1640625" customWidth="1"/>
    <col min="12555" max="12568" width="11.5" customWidth="1"/>
    <col min="12569" max="12800" width="10.83203125" customWidth="1"/>
    <col min="12801" max="12801" width="14.5" customWidth="1"/>
    <col min="12802" max="12810" width="16.1640625" customWidth="1"/>
    <col min="12811" max="12824" width="11.5" customWidth="1"/>
    <col min="12825" max="13056" width="10.83203125" customWidth="1"/>
    <col min="13057" max="13057" width="14.5" customWidth="1"/>
    <col min="13058" max="13066" width="16.1640625" customWidth="1"/>
    <col min="13067" max="13080" width="11.5" customWidth="1"/>
    <col min="13081" max="13312" width="10.83203125" customWidth="1"/>
    <col min="13313" max="13313" width="14.5" customWidth="1"/>
    <col min="13314" max="13322" width="16.1640625" customWidth="1"/>
    <col min="13323" max="13336" width="11.5" customWidth="1"/>
    <col min="13337" max="13568" width="10.83203125" customWidth="1"/>
    <col min="13569" max="13569" width="14.5" customWidth="1"/>
    <col min="13570" max="13578" width="16.1640625" customWidth="1"/>
    <col min="13579" max="13592" width="11.5" customWidth="1"/>
    <col min="13593" max="13824" width="10.83203125" customWidth="1"/>
    <col min="13825" max="13825" width="14.5" customWidth="1"/>
    <col min="13826" max="13834" width="16.1640625" customWidth="1"/>
    <col min="13835" max="13848" width="11.5" customWidth="1"/>
    <col min="13849" max="14080" width="10.83203125" customWidth="1"/>
    <col min="14081" max="14081" width="14.5" customWidth="1"/>
    <col min="14082" max="14090" width="16.1640625" customWidth="1"/>
    <col min="14091" max="14104" width="11.5" customWidth="1"/>
    <col min="14105" max="14336" width="10.83203125" customWidth="1"/>
    <col min="14337" max="14337" width="14.5" customWidth="1"/>
    <col min="14338" max="14346" width="16.1640625" customWidth="1"/>
    <col min="14347" max="14360" width="11.5" customWidth="1"/>
    <col min="14361" max="14592" width="10.83203125" customWidth="1"/>
    <col min="14593" max="14593" width="14.5" customWidth="1"/>
    <col min="14594" max="14602" width="16.1640625" customWidth="1"/>
    <col min="14603" max="14616" width="11.5" customWidth="1"/>
    <col min="14617" max="14848" width="10.83203125" customWidth="1"/>
    <col min="14849" max="14849" width="14.5" customWidth="1"/>
    <col min="14850" max="14858" width="16.1640625" customWidth="1"/>
    <col min="14859" max="14872" width="11.5" customWidth="1"/>
    <col min="14873" max="15104" width="10.83203125" customWidth="1"/>
    <col min="15105" max="15105" width="14.5" customWidth="1"/>
    <col min="15106" max="15114" width="16.1640625" customWidth="1"/>
    <col min="15115" max="15128" width="11.5" customWidth="1"/>
    <col min="15129" max="15360" width="10.83203125" customWidth="1"/>
    <col min="15361" max="15361" width="14.5" customWidth="1"/>
    <col min="15362" max="15370" width="16.1640625" customWidth="1"/>
    <col min="15371" max="15384" width="11.5" customWidth="1"/>
    <col min="15385" max="15616" width="10.83203125" customWidth="1"/>
    <col min="15617" max="15617" width="14.5" customWidth="1"/>
    <col min="15618" max="15626" width="16.1640625" customWidth="1"/>
    <col min="15627" max="15640" width="11.5" customWidth="1"/>
    <col min="15641" max="15872" width="10.83203125" customWidth="1"/>
    <col min="15873" max="15873" width="14.5" customWidth="1"/>
    <col min="15874" max="15882" width="16.1640625" customWidth="1"/>
    <col min="15883" max="15896" width="11.5" customWidth="1"/>
    <col min="15897" max="16128" width="10.83203125" customWidth="1"/>
    <col min="16129" max="16129" width="14.5" customWidth="1"/>
    <col min="16130" max="16138" width="16.1640625" customWidth="1"/>
    <col min="16139" max="16152" width="11.5" customWidth="1"/>
    <col min="16153" max="16384" width="10.83203125" customWidth="1"/>
  </cols>
  <sheetData>
    <row r="1" spans="1:16" s="70" customFormat="1" ht="79.5" customHeight="1" thickBot="1" x14ac:dyDescent="0.2">
      <c r="A1" s="265" t="s">
        <v>14</v>
      </c>
      <c r="B1" s="266"/>
      <c r="C1" s="266"/>
      <c r="D1" s="266"/>
      <c r="E1" s="266"/>
      <c r="F1" s="266"/>
      <c r="G1" s="266"/>
      <c r="H1" s="266"/>
      <c r="I1" s="266"/>
      <c r="J1" s="266"/>
      <c r="K1" s="266"/>
      <c r="L1" s="266"/>
      <c r="M1" s="266"/>
      <c r="N1" s="266"/>
      <c r="O1" s="266"/>
      <c r="P1" s="267"/>
    </row>
    <row r="2" spans="1:16" s="70" customFormat="1" ht="69" customHeight="1" thickBot="1" x14ac:dyDescent="0.25">
      <c r="A2" s="222"/>
      <c r="B2" s="223"/>
      <c r="C2" s="223"/>
      <c r="D2" s="223"/>
      <c r="E2" s="223"/>
      <c r="F2" s="223"/>
      <c r="G2" s="223"/>
      <c r="H2" s="223"/>
      <c r="I2" s="223"/>
      <c r="J2" s="223"/>
      <c r="K2" s="223"/>
      <c r="L2" s="223"/>
      <c r="M2" s="223"/>
      <c r="N2" s="223"/>
      <c r="O2" s="223"/>
      <c r="P2" s="223"/>
    </row>
    <row r="3" spans="1:16" s="70" customFormat="1" ht="21.5" customHeight="1" thickBot="1" x14ac:dyDescent="0.25">
      <c r="A3" s="2"/>
      <c r="B3" s="2"/>
      <c r="C3" s="2"/>
      <c r="D3" s="2"/>
      <c r="E3" s="2"/>
      <c r="F3" s="2"/>
      <c r="G3" s="2"/>
    </row>
    <row r="4" spans="1:16" s="70" customFormat="1" ht="41" customHeight="1" thickBot="1" x14ac:dyDescent="0.2">
      <c r="A4" s="295" t="s">
        <v>66</v>
      </c>
      <c r="B4" s="296"/>
      <c r="C4" s="296"/>
      <c r="D4" s="317"/>
      <c r="E4" s="318"/>
      <c r="F4" s="318"/>
      <c r="G4" s="318"/>
      <c r="H4" s="318"/>
      <c r="I4" s="318"/>
      <c r="J4" s="318"/>
      <c r="K4" s="318"/>
      <c r="L4" s="318"/>
      <c r="M4" s="318"/>
      <c r="N4" s="318"/>
      <c r="O4" s="318"/>
      <c r="P4" s="319"/>
    </row>
    <row r="5" spans="1:16" s="70" customFormat="1" ht="23.5" customHeight="1" thickBot="1" x14ac:dyDescent="0.2"/>
    <row r="6" spans="1:16" s="70" customFormat="1" ht="41.5" customHeight="1" thickBot="1" x14ac:dyDescent="0.2">
      <c r="A6" s="298" t="s">
        <v>99</v>
      </c>
      <c r="B6" s="299"/>
      <c r="C6" s="299"/>
      <c r="D6" s="320"/>
      <c r="E6" s="321"/>
      <c r="F6" s="321"/>
      <c r="G6" s="321"/>
      <c r="H6" s="321"/>
      <c r="I6" s="321"/>
      <c r="J6" s="321"/>
      <c r="K6" s="321"/>
      <c r="L6" s="321"/>
      <c r="M6" s="321"/>
      <c r="N6" s="321"/>
      <c r="O6" s="321"/>
      <c r="P6" s="322"/>
    </row>
    <row r="7" spans="1:16" ht="64.5" customHeight="1" x14ac:dyDescent="0.2"/>
    <row r="8" spans="1:16" ht="25" thickBot="1" x14ac:dyDescent="0.35">
      <c r="A8" s="175"/>
      <c r="B8" s="176" t="s">
        <v>183</v>
      </c>
      <c r="C8" s="175"/>
      <c r="D8" s="175"/>
      <c r="E8" s="175"/>
      <c r="F8" s="175"/>
      <c r="G8" s="175"/>
      <c r="H8" s="175"/>
      <c r="I8" s="175"/>
      <c r="J8" s="175"/>
    </row>
    <row r="9" spans="1:16" ht="37" x14ac:dyDescent="0.2">
      <c r="A9" s="200" t="s">
        <v>153</v>
      </c>
      <c r="B9" s="345" t="s">
        <v>154</v>
      </c>
      <c r="C9" s="345"/>
      <c r="D9" s="345"/>
      <c r="E9" s="345"/>
      <c r="F9" s="345"/>
      <c r="G9" s="201" t="s">
        <v>155</v>
      </c>
      <c r="H9" s="201" t="s">
        <v>156</v>
      </c>
      <c r="I9" s="202" t="s">
        <v>157</v>
      </c>
      <c r="J9" s="203" t="s">
        <v>158</v>
      </c>
    </row>
    <row r="10" spans="1:16" s="178" customFormat="1" ht="26" x14ac:dyDescent="0.3">
      <c r="A10" s="204">
        <v>1</v>
      </c>
      <c r="B10" s="193">
        <v>74.03</v>
      </c>
      <c r="C10" s="194">
        <v>74.001999999999995</v>
      </c>
      <c r="D10" s="194">
        <v>74.019000000000005</v>
      </c>
      <c r="E10" s="194">
        <v>73.992000000000004</v>
      </c>
      <c r="F10" s="194">
        <v>74.007999999999996</v>
      </c>
      <c r="G10" s="195">
        <f>AVERAGE(B10:F10)</f>
        <v>74.010199999999998</v>
      </c>
      <c r="H10" s="196">
        <f>I10-J10</f>
        <v>3.7999999999996703E-2</v>
      </c>
      <c r="I10" s="194">
        <f>MAX(B10:F10)</f>
        <v>74.03</v>
      </c>
      <c r="J10" s="205">
        <f>MIN(B10:F10)</f>
        <v>73.992000000000004</v>
      </c>
    </row>
    <row r="11" spans="1:16" s="178" customFormat="1" ht="26" x14ac:dyDescent="0.3">
      <c r="A11" s="204">
        <v>2</v>
      </c>
      <c r="B11" s="194">
        <v>73.995000000000005</v>
      </c>
      <c r="C11" s="194">
        <v>73.992000000000004</v>
      </c>
      <c r="D11" s="194">
        <v>74.001000000000005</v>
      </c>
      <c r="E11" s="194">
        <v>74.010999999999996</v>
      </c>
      <c r="F11" s="194">
        <v>74.004000000000005</v>
      </c>
      <c r="G11" s="195">
        <f t="shared" ref="G11:G34" si="0">AVERAGE(B11:F11)</f>
        <v>74.000600000000006</v>
      </c>
      <c r="H11" s="196">
        <f t="shared" ref="H11:H34" si="1">I11-J11</f>
        <v>1.8999999999991246E-2</v>
      </c>
      <c r="I11" s="194">
        <f t="shared" ref="I11:I34" si="2">MAX(B11:F11)</f>
        <v>74.010999999999996</v>
      </c>
      <c r="J11" s="205">
        <f t="shared" ref="J11:J34" si="3">MIN(B11:F11)</f>
        <v>73.992000000000004</v>
      </c>
    </row>
    <row r="12" spans="1:16" s="178" customFormat="1" ht="26" x14ac:dyDescent="0.3">
      <c r="A12" s="204">
        <v>3</v>
      </c>
      <c r="B12" s="194">
        <v>73.988</v>
      </c>
      <c r="C12" s="194">
        <v>74.024000000000001</v>
      </c>
      <c r="D12" s="194">
        <v>74.021000000000001</v>
      </c>
      <c r="E12" s="194">
        <v>74.004999999999995</v>
      </c>
      <c r="F12" s="194">
        <v>74.001999999999995</v>
      </c>
      <c r="G12" s="195">
        <f t="shared" si="0"/>
        <v>74.00800000000001</v>
      </c>
      <c r="H12" s="196">
        <f t="shared" si="1"/>
        <v>3.6000000000001364E-2</v>
      </c>
      <c r="I12" s="194">
        <f t="shared" si="2"/>
        <v>74.024000000000001</v>
      </c>
      <c r="J12" s="205">
        <f t="shared" si="3"/>
        <v>73.988</v>
      </c>
    </row>
    <row r="13" spans="1:16" s="178" customFormat="1" ht="26" x14ac:dyDescent="0.3">
      <c r="A13" s="204">
        <v>4</v>
      </c>
      <c r="B13" s="194">
        <v>74.001999999999995</v>
      </c>
      <c r="C13" s="194">
        <v>73.995999999999995</v>
      </c>
      <c r="D13" s="194">
        <v>73.992999999999995</v>
      </c>
      <c r="E13" s="194">
        <v>74.015000000000001</v>
      </c>
      <c r="F13" s="194">
        <v>74.009</v>
      </c>
      <c r="G13" s="195">
        <f t="shared" si="0"/>
        <v>74.003</v>
      </c>
      <c r="H13" s="196">
        <f t="shared" si="1"/>
        <v>2.2000000000005571E-2</v>
      </c>
      <c r="I13" s="194">
        <f t="shared" si="2"/>
        <v>74.015000000000001</v>
      </c>
      <c r="J13" s="205">
        <f t="shared" si="3"/>
        <v>73.992999999999995</v>
      </c>
    </row>
    <row r="14" spans="1:16" s="178" customFormat="1" ht="26" x14ac:dyDescent="0.3">
      <c r="A14" s="204">
        <v>5</v>
      </c>
      <c r="B14" s="194">
        <v>73.992000000000004</v>
      </c>
      <c r="C14" s="194">
        <v>74.007000000000005</v>
      </c>
      <c r="D14" s="194">
        <v>74.015000000000001</v>
      </c>
      <c r="E14" s="194">
        <v>73.989000000000004</v>
      </c>
      <c r="F14" s="194">
        <v>74.013999999999996</v>
      </c>
      <c r="G14" s="195">
        <f t="shared" si="0"/>
        <v>74.003400000000013</v>
      </c>
      <c r="H14" s="196">
        <f t="shared" si="1"/>
        <v>2.5999999999996248E-2</v>
      </c>
      <c r="I14" s="194">
        <f t="shared" si="2"/>
        <v>74.015000000000001</v>
      </c>
      <c r="J14" s="205">
        <f t="shared" si="3"/>
        <v>73.989000000000004</v>
      </c>
    </row>
    <row r="15" spans="1:16" s="178" customFormat="1" ht="26" x14ac:dyDescent="0.3">
      <c r="A15" s="204">
        <v>6</v>
      </c>
      <c r="B15" s="194">
        <v>74.009</v>
      </c>
      <c r="C15" s="194">
        <v>73.994</v>
      </c>
      <c r="D15" s="194">
        <v>73.997</v>
      </c>
      <c r="E15" s="194">
        <v>73.984999999999999</v>
      </c>
      <c r="F15" s="194">
        <v>73.992999999999995</v>
      </c>
      <c r="G15" s="195">
        <f t="shared" si="0"/>
        <v>73.995599999999996</v>
      </c>
      <c r="H15" s="196">
        <f t="shared" si="1"/>
        <v>2.4000000000000909E-2</v>
      </c>
      <c r="I15" s="194">
        <f t="shared" si="2"/>
        <v>74.009</v>
      </c>
      <c r="J15" s="205">
        <f t="shared" si="3"/>
        <v>73.984999999999999</v>
      </c>
    </row>
    <row r="16" spans="1:16" s="178" customFormat="1" ht="26" x14ac:dyDescent="0.3">
      <c r="A16" s="204">
        <v>7</v>
      </c>
      <c r="B16" s="194">
        <v>73.995000000000005</v>
      </c>
      <c r="C16" s="194">
        <v>74.006</v>
      </c>
      <c r="D16" s="194">
        <v>73.994</v>
      </c>
      <c r="E16" s="194">
        <v>74</v>
      </c>
      <c r="F16" s="194">
        <v>74.004999999999995</v>
      </c>
      <c r="G16" s="195">
        <f t="shared" si="0"/>
        <v>74</v>
      </c>
      <c r="H16" s="196">
        <f t="shared" si="1"/>
        <v>1.2000000000000455E-2</v>
      </c>
      <c r="I16" s="194">
        <f t="shared" si="2"/>
        <v>74.006</v>
      </c>
      <c r="J16" s="205">
        <f t="shared" si="3"/>
        <v>73.994</v>
      </c>
    </row>
    <row r="17" spans="1:10" s="178" customFormat="1" ht="26" x14ac:dyDescent="0.3">
      <c r="A17" s="204">
        <v>8</v>
      </c>
      <c r="B17" s="194">
        <v>73.984999999999999</v>
      </c>
      <c r="C17" s="194">
        <v>74.003</v>
      </c>
      <c r="D17" s="194">
        <v>73.992999999999995</v>
      </c>
      <c r="E17" s="194">
        <v>74.015000000000001</v>
      </c>
      <c r="F17" s="194">
        <v>73.988</v>
      </c>
      <c r="G17" s="195">
        <f t="shared" si="0"/>
        <v>73.996799999999993</v>
      </c>
      <c r="H17" s="196">
        <f t="shared" si="1"/>
        <v>3.0000000000001137E-2</v>
      </c>
      <c r="I17" s="194">
        <f t="shared" si="2"/>
        <v>74.015000000000001</v>
      </c>
      <c r="J17" s="205">
        <f t="shared" si="3"/>
        <v>73.984999999999999</v>
      </c>
    </row>
    <row r="18" spans="1:10" s="178" customFormat="1" ht="26" x14ac:dyDescent="0.3">
      <c r="A18" s="204">
        <v>9</v>
      </c>
      <c r="B18" s="194">
        <v>74.007999999999996</v>
      </c>
      <c r="C18" s="194">
        <v>73.995000000000005</v>
      </c>
      <c r="D18" s="194">
        <v>74.009</v>
      </c>
      <c r="E18" s="194">
        <v>74.004999999999995</v>
      </c>
      <c r="F18" s="194">
        <v>74.004000000000005</v>
      </c>
      <c r="G18" s="195">
        <f t="shared" si="0"/>
        <v>74.004199999999997</v>
      </c>
      <c r="H18" s="196">
        <f t="shared" si="1"/>
        <v>1.3999999999995794E-2</v>
      </c>
      <c r="I18" s="194">
        <f t="shared" si="2"/>
        <v>74.009</v>
      </c>
      <c r="J18" s="205">
        <f t="shared" si="3"/>
        <v>73.995000000000005</v>
      </c>
    </row>
    <row r="19" spans="1:10" s="178" customFormat="1" ht="26" x14ac:dyDescent="0.3">
      <c r="A19" s="204">
        <v>10</v>
      </c>
      <c r="B19" s="194">
        <v>73.989999999999995</v>
      </c>
      <c r="C19" s="194">
        <v>74</v>
      </c>
      <c r="D19" s="194">
        <v>73.989999999999995</v>
      </c>
      <c r="E19" s="194">
        <v>74.007000000000005</v>
      </c>
      <c r="F19" s="194">
        <v>73.995000000000005</v>
      </c>
      <c r="G19" s="195">
        <f t="shared" si="0"/>
        <v>73.996400000000008</v>
      </c>
      <c r="H19" s="196">
        <f t="shared" si="1"/>
        <v>1.7000000000010118E-2</v>
      </c>
      <c r="I19" s="194">
        <f t="shared" si="2"/>
        <v>74.007000000000005</v>
      </c>
      <c r="J19" s="205">
        <f t="shared" si="3"/>
        <v>73.989999999999995</v>
      </c>
    </row>
    <row r="20" spans="1:10" ht="24" x14ac:dyDescent="0.3">
      <c r="A20" s="206">
        <v>11</v>
      </c>
      <c r="B20" s="197">
        <v>73.994</v>
      </c>
      <c r="C20" s="197">
        <v>73.998000000000005</v>
      </c>
      <c r="D20" s="197">
        <v>73.994</v>
      </c>
      <c r="E20" s="197">
        <v>73.995000000000005</v>
      </c>
      <c r="F20" s="197">
        <v>73.989999999999995</v>
      </c>
      <c r="G20" s="198">
        <f t="shared" si="0"/>
        <v>73.994200000000006</v>
      </c>
      <c r="H20" s="199">
        <f t="shared" si="1"/>
        <v>8.0000000000097771E-3</v>
      </c>
      <c r="I20" s="197">
        <f t="shared" si="2"/>
        <v>73.998000000000005</v>
      </c>
      <c r="J20" s="207">
        <f t="shared" si="3"/>
        <v>73.989999999999995</v>
      </c>
    </row>
    <row r="21" spans="1:10" ht="24" x14ac:dyDescent="0.3">
      <c r="A21" s="206">
        <v>12</v>
      </c>
      <c r="B21" s="197">
        <v>74.004000000000005</v>
      </c>
      <c r="C21" s="197">
        <v>74</v>
      </c>
      <c r="D21" s="197">
        <v>74.007000000000005</v>
      </c>
      <c r="E21" s="197">
        <v>74</v>
      </c>
      <c r="F21" s="197">
        <v>73.995999999999995</v>
      </c>
      <c r="G21" s="198">
        <f t="shared" si="0"/>
        <v>74.001400000000004</v>
      </c>
      <c r="H21" s="199">
        <f t="shared" si="1"/>
        <v>1.1000000000009891E-2</v>
      </c>
      <c r="I21" s="197">
        <f t="shared" si="2"/>
        <v>74.007000000000005</v>
      </c>
      <c r="J21" s="207">
        <f t="shared" si="3"/>
        <v>73.995999999999995</v>
      </c>
    </row>
    <row r="22" spans="1:10" ht="24" x14ac:dyDescent="0.3">
      <c r="A22" s="206">
        <v>13</v>
      </c>
      <c r="B22" s="197">
        <v>73.983000000000004</v>
      </c>
      <c r="C22" s="197">
        <v>74.001999999999995</v>
      </c>
      <c r="D22" s="197">
        <v>73.998000000000005</v>
      </c>
      <c r="E22" s="197">
        <v>73.997</v>
      </c>
      <c r="F22" s="197">
        <v>74.012</v>
      </c>
      <c r="G22" s="198">
        <f t="shared" si="0"/>
        <v>73.998400000000004</v>
      </c>
      <c r="H22" s="199">
        <f t="shared" si="1"/>
        <v>2.8999999999996362E-2</v>
      </c>
      <c r="I22" s="197">
        <f t="shared" si="2"/>
        <v>74.012</v>
      </c>
      <c r="J22" s="207">
        <f t="shared" si="3"/>
        <v>73.983000000000004</v>
      </c>
    </row>
    <row r="23" spans="1:10" ht="24" x14ac:dyDescent="0.3">
      <c r="A23" s="206">
        <v>14</v>
      </c>
      <c r="B23" s="197">
        <v>74.006</v>
      </c>
      <c r="C23" s="197">
        <v>73.966999999999999</v>
      </c>
      <c r="D23" s="197">
        <v>73.994</v>
      </c>
      <c r="E23" s="197">
        <v>74</v>
      </c>
      <c r="F23" s="197">
        <v>73.983999999999995</v>
      </c>
      <c r="G23" s="198">
        <f t="shared" si="0"/>
        <v>73.990199999999987</v>
      </c>
      <c r="H23" s="199">
        <f t="shared" si="1"/>
        <v>3.9000000000001478E-2</v>
      </c>
      <c r="I23" s="197">
        <f t="shared" si="2"/>
        <v>74.006</v>
      </c>
      <c r="J23" s="207">
        <f t="shared" si="3"/>
        <v>73.966999999999999</v>
      </c>
    </row>
    <row r="24" spans="1:10" ht="24" x14ac:dyDescent="0.3">
      <c r="A24" s="206">
        <v>15</v>
      </c>
      <c r="B24" s="197">
        <v>74.012</v>
      </c>
      <c r="C24" s="197">
        <v>74.013999999999996</v>
      </c>
      <c r="D24" s="197">
        <v>73.998000000000005</v>
      </c>
      <c r="E24" s="197">
        <v>73.998999999999995</v>
      </c>
      <c r="F24" s="197">
        <v>74.007000000000005</v>
      </c>
      <c r="G24" s="198">
        <f t="shared" si="0"/>
        <v>74.006</v>
      </c>
      <c r="H24" s="199">
        <f t="shared" si="1"/>
        <v>1.5999999999991132E-2</v>
      </c>
      <c r="I24" s="197">
        <f t="shared" si="2"/>
        <v>74.013999999999996</v>
      </c>
      <c r="J24" s="207">
        <f t="shared" si="3"/>
        <v>73.998000000000005</v>
      </c>
    </row>
    <row r="25" spans="1:10" ht="24" x14ac:dyDescent="0.3">
      <c r="A25" s="206">
        <v>16</v>
      </c>
      <c r="B25" s="197">
        <v>74</v>
      </c>
      <c r="C25" s="197">
        <v>73.983999999999995</v>
      </c>
      <c r="D25" s="197">
        <v>74.004999999999995</v>
      </c>
      <c r="E25" s="197">
        <v>73.998000000000005</v>
      </c>
      <c r="F25" s="197">
        <v>73.995999999999995</v>
      </c>
      <c r="G25" s="198">
        <f t="shared" si="0"/>
        <v>73.996599999999987</v>
      </c>
      <c r="H25" s="199">
        <f t="shared" si="1"/>
        <v>2.1000000000000796E-2</v>
      </c>
      <c r="I25" s="197">
        <f t="shared" si="2"/>
        <v>74.004999999999995</v>
      </c>
      <c r="J25" s="207">
        <f t="shared" si="3"/>
        <v>73.983999999999995</v>
      </c>
    </row>
    <row r="26" spans="1:10" ht="24" x14ac:dyDescent="0.3">
      <c r="A26" s="206">
        <v>17</v>
      </c>
      <c r="B26" s="197">
        <v>73.994</v>
      </c>
      <c r="C26" s="197">
        <v>74.012</v>
      </c>
      <c r="D26" s="197">
        <v>73.986000000000004</v>
      </c>
      <c r="E26" s="197">
        <v>74.004999999999995</v>
      </c>
      <c r="F26" s="197">
        <v>74.004999999999995</v>
      </c>
      <c r="G26" s="198">
        <f t="shared" si="0"/>
        <v>74.000399999999999</v>
      </c>
      <c r="H26" s="199">
        <f t="shared" si="1"/>
        <v>2.5999999999996248E-2</v>
      </c>
      <c r="I26" s="197">
        <f t="shared" si="2"/>
        <v>74.012</v>
      </c>
      <c r="J26" s="207">
        <f t="shared" si="3"/>
        <v>73.986000000000004</v>
      </c>
    </row>
    <row r="27" spans="1:10" ht="24" x14ac:dyDescent="0.3">
      <c r="A27" s="206">
        <v>18</v>
      </c>
      <c r="B27" s="197">
        <v>74.006</v>
      </c>
      <c r="C27" s="197">
        <v>74.010000000000005</v>
      </c>
      <c r="D27" s="197">
        <v>74.018000000000001</v>
      </c>
      <c r="E27" s="197">
        <v>74.003</v>
      </c>
      <c r="F27" s="197">
        <v>74</v>
      </c>
      <c r="G27" s="198">
        <f t="shared" si="0"/>
        <v>74.007400000000004</v>
      </c>
      <c r="H27" s="199">
        <f t="shared" si="1"/>
        <v>1.8000000000000682E-2</v>
      </c>
      <c r="I27" s="197">
        <f t="shared" si="2"/>
        <v>74.018000000000001</v>
      </c>
      <c r="J27" s="207">
        <f t="shared" si="3"/>
        <v>74</v>
      </c>
    </row>
    <row r="28" spans="1:10" ht="24" x14ac:dyDescent="0.3">
      <c r="A28" s="206">
        <v>19</v>
      </c>
      <c r="B28" s="197">
        <v>73.983999999999995</v>
      </c>
      <c r="C28" s="197">
        <v>74.001999999999995</v>
      </c>
      <c r="D28" s="197">
        <v>74.003</v>
      </c>
      <c r="E28" s="197">
        <v>74.004999999999995</v>
      </c>
      <c r="F28" s="197">
        <v>73.997</v>
      </c>
      <c r="G28" s="198">
        <f t="shared" si="0"/>
        <v>73.998199999999997</v>
      </c>
      <c r="H28" s="199">
        <f t="shared" si="1"/>
        <v>2.1000000000000796E-2</v>
      </c>
      <c r="I28" s="197">
        <f t="shared" si="2"/>
        <v>74.004999999999995</v>
      </c>
      <c r="J28" s="207">
        <f t="shared" si="3"/>
        <v>73.983999999999995</v>
      </c>
    </row>
    <row r="29" spans="1:10" ht="24" x14ac:dyDescent="0.3">
      <c r="A29" s="206">
        <v>20</v>
      </c>
      <c r="B29" s="197">
        <v>74</v>
      </c>
      <c r="C29" s="197">
        <v>74.010000000000005</v>
      </c>
      <c r="D29" s="197">
        <v>74.013000000000005</v>
      </c>
      <c r="E29" s="197">
        <v>74.02</v>
      </c>
      <c r="F29" s="197">
        <v>74.003</v>
      </c>
      <c r="G29" s="198">
        <f t="shared" si="0"/>
        <v>74.009199999999993</v>
      </c>
      <c r="H29" s="199">
        <f t="shared" si="1"/>
        <v>1.9999999999996021E-2</v>
      </c>
      <c r="I29" s="197">
        <f t="shared" si="2"/>
        <v>74.02</v>
      </c>
      <c r="J29" s="207">
        <f t="shared" si="3"/>
        <v>74</v>
      </c>
    </row>
    <row r="30" spans="1:10" ht="24" x14ac:dyDescent="0.3">
      <c r="A30" s="206">
        <v>21</v>
      </c>
      <c r="B30" s="197">
        <v>73.988</v>
      </c>
      <c r="C30" s="197">
        <v>74.001000000000005</v>
      </c>
      <c r="D30" s="197">
        <v>74.009</v>
      </c>
      <c r="E30" s="197">
        <v>74.004999999999995</v>
      </c>
      <c r="F30" s="197">
        <v>73.995999999999995</v>
      </c>
      <c r="G30" s="198">
        <f t="shared" si="0"/>
        <v>73.999799999999993</v>
      </c>
      <c r="H30" s="199">
        <f t="shared" si="1"/>
        <v>2.1000000000000796E-2</v>
      </c>
      <c r="I30" s="197">
        <f t="shared" si="2"/>
        <v>74.009</v>
      </c>
      <c r="J30" s="207">
        <f t="shared" si="3"/>
        <v>73.988</v>
      </c>
    </row>
    <row r="31" spans="1:10" ht="24" x14ac:dyDescent="0.3">
      <c r="A31" s="206">
        <v>22</v>
      </c>
      <c r="B31" s="197">
        <v>74.004000000000005</v>
      </c>
      <c r="C31" s="197">
        <v>73.998999999999995</v>
      </c>
      <c r="D31" s="197">
        <v>73.989999999999995</v>
      </c>
      <c r="E31" s="197">
        <v>74.006</v>
      </c>
      <c r="F31" s="197">
        <v>74.009</v>
      </c>
      <c r="G31" s="198">
        <f t="shared" si="0"/>
        <v>74.00160000000001</v>
      </c>
      <c r="H31" s="199">
        <f t="shared" si="1"/>
        <v>1.9000000000005457E-2</v>
      </c>
      <c r="I31" s="197">
        <f t="shared" si="2"/>
        <v>74.009</v>
      </c>
      <c r="J31" s="207">
        <f t="shared" si="3"/>
        <v>73.989999999999995</v>
      </c>
    </row>
    <row r="32" spans="1:10" ht="24" x14ac:dyDescent="0.3">
      <c r="A32" s="206">
        <v>23</v>
      </c>
      <c r="B32" s="197">
        <v>74.010000000000005</v>
      </c>
      <c r="C32" s="197">
        <v>73.989000000000004</v>
      </c>
      <c r="D32" s="197">
        <v>73.989999999999995</v>
      </c>
      <c r="E32" s="197">
        <v>74.009</v>
      </c>
      <c r="F32" s="197">
        <v>74.013999999999996</v>
      </c>
      <c r="G32" s="198">
        <f t="shared" si="0"/>
        <v>74.002400000000009</v>
      </c>
      <c r="H32" s="199">
        <f t="shared" si="1"/>
        <v>2.4999999999991473E-2</v>
      </c>
      <c r="I32" s="197">
        <f t="shared" si="2"/>
        <v>74.013999999999996</v>
      </c>
      <c r="J32" s="207">
        <f t="shared" si="3"/>
        <v>73.989000000000004</v>
      </c>
    </row>
    <row r="33" spans="1:10" ht="24" x14ac:dyDescent="0.3">
      <c r="A33" s="206">
        <v>24</v>
      </c>
      <c r="B33" s="197">
        <v>74.015000000000001</v>
      </c>
      <c r="C33" s="197">
        <v>74.007999999999996</v>
      </c>
      <c r="D33" s="197">
        <v>73.992999999999995</v>
      </c>
      <c r="E33" s="197">
        <v>74</v>
      </c>
      <c r="F33" s="197">
        <v>74.010000000000005</v>
      </c>
      <c r="G33" s="198">
        <f t="shared" si="0"/>
        <v>74.005199999999988</v>
      </c>
      <c r="H33" s="199">
        <f t="shared" si="1"/>
        <v>2.2000000000005571E-2</v>
      </c>
      <c r="I33" s="197">
        <f t="shared" si="2"/>
        <v>74.015000000000001</v>
      </c>
      <c r="J33" s="207">
        <f t="shared" si="3"/>
        <v>73.992999999999995</v>
      </c>
    </row>
    <row r="34" spans="1:10" ht="25" thickBot="1" x14ac:dyDescent="0.35">
      <c r="A34" s="208">
        <v>25</v>
      </c>
      <c r="B34" s="209">
        <v>73.981999999999999</v>
      </c>
      <c r="C34" s="209">
        <v>73.983999999999995</v>
      </c>
      <c r="D34" s="209">
        <v>73.995000000000005</v>
      </c>
      <c r="E34" s="209">
        <v>74.016999999999996</v>
      </c>
      <c r="F34" s="209">
        <v>74.013000000000005</v>
      </c>
      <c r="G34" s="210">
        <f t="shared" si="0"/>
        <v>73.998199999999997</v>
      </c>
      <c r="H34" s="211">
        <f t="shared" si="1"/>
        <v>3.4999999999996589E-2</v>
      </c>
      <c r="I34" s="209">
        <f t="shared" si="2"/>
        <v>74.016999999999996</v>
      </c>
      <c r="J34" s="212">
        <f t="shared" si="3"/>
        <v>73.981999999999999</v>
      </c>
    </row>
    <row r="35" spans="1:10" ht="24" x14ac:dyDescent="0.3">
      <c r="A35" s="175"/>
      <c r="B35" s="175"/>
      <c r="C35" s="175"/>
      <c r="D35" s="175"/>
      <c r="E35" s="175"/>
      <c r="F35" s="175"/>
      <c r="I35" s="175"/>
      <c r="J35" s="175"/>
    </row>
    <row r="36" spans="1:10" ht="26" customHeight="1" x14ac:dyDescent="0.3">
      <c r="A36" s="175"/>
      <c r="B36" s="175"/>
      <c r="C36" s="175"/>
      <c r="D36" s="175"/>
      <c r="E36" s="346" t="s">
        <v>174</v>
      </c>
      <c r="F36" s="346"/>
      <c r="G36" s="347">
        <f>AVERAGE(G10:G34)</f>
        <v>74.001096000000004</v>
      </c>
      <c r="H36" s="348" t="s">
        <v>175</v>
      </c>
      <c r="I36" s="347">
        <f>AVERAGE(H10:H34)</f>
        <v>2.2760000000000103E-2</v>
      </c>
      <c r="J36" s="175"/>
    </row>
    <row r="37" spans="1:10" ht="34" x14ac:dyDescent="0.4">
      <c r="B37" s="177"/>
      <c r="C37" s="178"/>
      <c r="D37" s="178"/>
      <c r="E37" s="346"/>
      <c r="F37" s="346"/>
      <c r="G37" s="347"/>
      <c r="H37" s="348"/>
      <c r="I37" s="347"/>
    </row>
    <row r="40" spans="1:10" ht="41" customHeight="1" x14ac:dyDescent="0.35">
      <c r="A40" s="336" t="s">
        <v>182</v>
      </c>
      <c r="B40" s="336"/>
      <c r="C40" s="336"/>
      <c r="D40" s="179"/>
      <c r="E40" s="179"/>
      <c r="F40" s="179"/>
      <c r="G40" s="179"/>
      <c r="H40" s="179"/>
    </row>
    <row r="41" spans="1:10" ht="48" thickBot="1" x14ac:dyDescent="0.6">
      <c r="A41" s="180" t="s">
        <v>159</v>
      </c>
      <c r="B41" s="341">
        <v>5</v>
      </c>
      <c r="C41" s="341"/>
      <c r="E41" s="337" t="s">
        <v>184</v>
      </c>
      <c r="F41" s="337"/>
      <c r="G41" s="179"/>
      <c r="H41" s="337" t="s">
        <v>185</v>
      </c>
      <c r="I41" s="337"/>
    </row>
    <row r="42" spans="1:10" ht="35" x14ac:dyDescent="0.45">
      <c r="A42" s="179"/>
      <c r="B42" s="179"/>
      <c r="C42" s="179"/>
      <c r="E42" s="338" t="s">
        <v>176</v>
      </c>
      <c r="F42" s="339"/>
      <c r="G42" s="179"/>
      <c r="H42" s="338" t="s">
        <v>177</v>
      </c>
      <c r="I42" s="339"/>
    </row>
    <row r="43" spans="1:10" ht="31" x14ac:dyDescent="0.35">
      <c r="A43" s="337" t="s">
        <v>160</v>
      </c>
      <c r="B43" s="337"/>
      <c r="C43" s="337"/>
      <c r="E43" s="182" t="s">
        <v>162</v>
      </c>
      <c r="F43" s="183">
        <f>I36*B48</f>
        <v>4.8114640000000215E-2</v>
      </c>
      <c r="G43" s="179"/>
      <c r="H43" s="182" t="s">
        <v>163</v>
      </c>
      <c r="I43" s="183">
        <f>G36+B46*I36</f>
        <v>74.014228520000003</v>
      </c>
    </row>
    <row r="44" spans="1:10" ht="35" x14ac:dyDescent="0.45">
      <c r="A44" s="181" t="s">
        <v>161</v>
      </c>
      <c r="B44" s="342">
        <v>5</v>
      </c>
      <c r="C44" s="342"/>
      <c r="E44" s="343" t="s">
        <v>180</v>
      </c>
      <c r="F44" s="344"/>
      <c r="G44" s="179"/>
      <c r="H44" s="184" t="s">
        <v>164</v>
      </c>
      <c r="I44" s="185"/>
    </row>
    <row r="45" spans="1:10" ht="32" thickBot="1" x14ac:dyDescent="0.4">
      <c r="E45" s="186" t="s">
        <v>165</v>
      </c>
      <c r="F45" s="187">
        <f>I36*B47</f>
        <v>0</v>
      </c>
      <c r="G45" s="179"/>
      <c r="H45" s="186" t="s">
        <v>165</v>
      </c>
      <c r="I45" s="188">
        <f>G36-B46*I36</f>
        <v>73.987963480000005</v>
      </c>
    </row>
    <row r="46" spans="1:10" ht="35" x14ac:dyDescent="0.45">
      <c r="A46" s="179" t="s">
        <v>178</v>
      </c>
      <c r="B46" s="179">
        <v>0.57699999999999996</v>
      </c>
      <c r="C46" s="179"/>
      <c r="E46" s="179"/>
      <c r="F46" s="179"/>
      <c r="G46" s="179"/>
      <c r="H46" s="179"/>
      <c r="I46" s="179"/>
    </row>
    <row r="47" spans="1:10" ht="35" x14ac:dyDescent="0.45">
      <c r="A47" s="179" t="s">
        <v>179</v>
      </c>
      <c r="B47" s="179">
        <v>0</v>
      </c>
      <c r="C47" s="179"/>
      <c r="F47" s="179"/>
      <c r="G47" s="179"/>
      <c r="I47" s="179"/>
    </row>
    <row r="48" spans="1:10" ht="35" x14ac:dyDescent="0.45">
      <c r="A48" s="179" t="s">
        <v>181</v>
      </c>
      <c r="B48" s="179">
        <v>2.1139999999999999</v>
      </c>
      <c r="C48" s="179"/>
      <c r="G48" s="179"/>
    </row>
    <row r="56" spans="1:25" x14ac:dyDescent="0.2">
      <c r="A56" s="340" t="s">
        <v>166</v>
      </c>
      <c r="B56" s="340"/>
      <c r="C56" s="340"/>
      <c r="D56" s="340"/>
      <c r="V56" s="340" t="s">
        <v>167</v>
      </c>
      <c r="W56" s="340"/>
      <c r="X56" s="340"/>
      <c r="Y56" s="340"/>
    </row>
    <row r="57" spans="1:25" x14ac:dyDescent="0.2">
      <c r="A57" s="340"/>
      <c r="B57" s="340"/>
      <c r="C57" s="340"/>
      <c r="D57" s="340"/>
      <c r="V57" s="340"/>
      <c r="W57" s="340"/>
      <c r="X57" s="340"/>
      <c r="Y57" s="340"/>
    </row>
    <row r="58" spans="1:25" s="175" customFormat="1" ht="29" x14ac:dyDescent="0.3">
      <c r="A58" s="190" t="s">
        <v>139</v>
      </c>
      <c r="B58" s="190" t="s">
        <v>168</v>
      </c>
      <c r="C58" s="190" t="s">
        <v>169</v>
      </c>
      <c r="D58" s="190" t="s">
        <v>170</v>
      </c>
      <c r="V58" s="190" t="s">
        <v>171</v>
      </c>
      <c r="W58" s="190" t="s">
        <v>168</v>
      </c>
      <c r="X58" s="190" t="s">
        <v>169</v>
      </c>
      <c r="Y58" s="190" t="s">
        <v>170</v>
      </c>
    </row>
    <row r="59" spans="1:25" s="175" customFormat="1" ht="24" x14ac:dyDescent="0.3">
      <c r="A59" s="189">
        <f>H10</f>
        <v>3.7999999999996703E-2</v>
      </c>
      <c r="B59" s="189">
        <f>$F$45</f>
        <v>0</v>
      </c>
      <c r="C59" s="189">
        <f>$I$36</f>
        <v>2.2760000000000103E-2</v>
      </c>
      <c r="D59" s="189">
        <f>$F$43</f>
        <v>4.8114640000000215E-2</v>
      </c>
      <c r="V59" s="189">
        <f>G10</f>
        <v>74.010199999999998</v>
      </c>
      <c r="W59" s="189">
        <f>$I$45</f>
        <v>73.987963480000005</v>
      </c>
      <c r="X59" s="189">
        <f>$G$36</f>
        <v>74.001096000000004</v>
      </c>
      <c r="Y59" s="189">
        <f>$I$43</f>
        <v>74.014228520000003</v>
      </c>
    </row>
    <row r="60" spans="1:25" s="175" customFormat="1" ht="24" x14ac:dyDescent="0.3">
      <c r="A60" s="189">
        <f t="shared" ref="A60:A83" si="4">H11</f>
        <v>1.8999999999991246E-2</v>
      </c>
      <c r="B60" s="189">
        <f t="shared" ref="B60:B83" si="5">$F$45</f>
        <v>0</v>
      </c>
      <c r="C60" s="189">
        <f t="shared" ref="C60:C83" si="6">$I$36</f>
        <v>2.2760000000000103E-2</v>
      </c>
      <c r="D60" s="189">
        <f t="shared" ref="D60:D83" si="7">$F$43</f>
        <v>4.8114640000000215E-2</v>
      </c>
      <c r="V60" s="189">
        <f t="shared" ref="V60:V83" si="8">G11</f>
        <v>74.000600000000006</v>
      </c>
      <c r="W60" s="189">
        <f t="shared" ref="W60:W83" si="9">$I$45</f>
        <v>73.987963480000005</v>
      </c>
      <c r="X60" s="189">
        <f t="shared" ref="X60:X83" si="10">$G$36</f>
        <v>74.001096000000004</v>
      </c>
      <c r="Y60" s="189">
        <f t="shared" ref="Y60:Y83" si="11">$I$43</f>
        <v>74.014228520000003</v>
      </c>
    </row>
    <row r="61" spans="1:25" s="175" customFormat="1" ht="24" x14ac:dyDescent="0.3">
      <c r="A61" s="189">
        <f t="shared" si="4"/>
        <v>3.6000000000001364E-2</v>
      </c>
      <c r="B61" s="189">
        <f t="shared" si="5"/>
        <v>0</v>
      </c>
      <c r="C61" s="189">
        <f t="shared" si="6"/>
        <v>2.2760000000000103E-2</v>
      </c>
      <c r="D61" s="189">
        <f t="shared" si="7"/>
        <v>4.8114640000000215E-2</v>
      </c>
      <c r="V61" s="189">
        <f t="shared" si="8"/>
        <v>74.00800000000001</v>
      </c>
      <c r="W61" s="189">
        <f t="shared" si="9"/>
        <v>73.987963480000005</v>
      </c>
      <c r="X61" s="189">
        <f t="shared" si="10"/>
        <v>74.001096000000004</v>
      </c>
      <c r="Y61" s="189">
        <f t="shared" si="11"/>
        <v>74.014228520000003</v>
      </c>
    </row>
    <row r="62" spans="1:25" s="175" customFormat="1" ht="24" x14ac:dyDescent="0.3">
      <c r="A62" s="189">
        <f t="shared" si="4"/>
        <v>2.2000000000005571E-2</v>
      </c>
      <c r="B62" s="189">
        <f t="shared" si="5"/>
        <v>0</v>
      </c>
      <c r="C62" s="189">
        <f t="shared" si="6"/>
        <v>2.2760000000000103E-2</v>
      </c>
      <c r="D62" s="189">
        <f t="shared" si="7"/>
        <v>4.8114640000000215E-2</v>
      </c>
      <c r="V62" s="189">
        <f t="shared" si="8"/>
        <v>74.003</v>
      </c>
      <c r="W62" s="189">
        <f t="shared" si="9"/>
        <v>73.987963480000005</v>
      </c>
      <c r="X62" s="189">
        <f t="shared" si="10"/>
        <v>74.001096000000004</v>
      </c>
      <c r="Y62" s="189">
        <f t="shared" si="11"/>
        <v>74.014228520000003</v>
      </c>
    </row>
    <row r="63" spans="1:25" s="175" customFormat="1" ht="24" x14ac:dyDescent="0.3">
      <c r="A63" s="189">
        <f t="shared" si="4"/>
        <v>2.5999999999996248E-2</v>
      </c>
      <c r="B63" s="189">
        <f t="shared" si="5"/>
        <v>0</v>
      </c>
      <c r="C63" s="189">
        <f t="shared" si="6"/>
        <v>2.2760000000000103E-2</v>
      </c>
      <c r="D63" s="189">
        <f t="shared" si="7"/>
        <v>4.8114640000000215E-2</v>
      </c>
      <c r="V63" s="189">
        <f t="shared" si="8"/>
        <v>74.003400000000013</v>
      </c>
      <c r="W63" s="189">
        <f t="shared" si="9"/>
        <v>73.987963480000005</v>
      </c>
      <c r="X63" s="189">
        <f t="shared" si="10"/>
        <v>74.001096000000004</v>
      </c>
      <c r="Y63" s="189">
        <f t="shared" si="11"/>
        <v>74.014228520000003</v>
      </c>
    </row>
    <row r="64" spans="1:25" s="175" customFormat="1" ht="24" x14ac:dyDescent="0.3">
      <c r="A64" s="189">
        <f t="shared" si="4"/>
        <v>2.4000000000000909E-2</v>
      </c>
      <c r="B64" s="189">
        <f t="shared" si="5"/>
        <v>0</v>
      </c>
      <c r="C64" s="189">
        <f t="shared" si="6"/>
        <v>2.2760000000000103E-2</v>
      </c>
      <c r="D64" s="189">
        <f t="shared" si="7"/>
        <v>4.8114640000000215E-2</v>
      </c>
      <c r="V64" s="189">
        <f t="shared" si="8"/>
        <v>73.995599999999996</v>
      </c>
      <c r="W64" s="189">
        <f t="shared" si="9"/>
        <v>73.987963480000005</v>
      </c>
      <c r="X64" s="189">
        <f t="shared" si="10"/>
        <v>74.001096000000004</v>
      </c>
      <c r="Y64" s="189">
        <f t="shared" si="11"/>
        <v>74.014228520000003</v>
      </c>
    </row>
    <row r="65" spans="1:25" s="175" customFormat="1" ht="24" x14ac:dyDescent="0.3">
      <c r="A65" s="189">
        <f t="shared" si="4"/>
        <v>1.2000000000000455E-2</v>
      </c>
      <c r="B65" s="189">
        <f t="shared" si="5"/>
        <v>0</v>
      </c>
      <c r="C65" s="189">
        <f t="shared" si="6"/>
        <v>2.2760000000000103E-2</v>
      </c>
      <c r="D65" s="189">
        <f t="shared" si="7"/>
        <v>4.8114640000000215E-2</v>
      </c>
      <c r="V65" s="189">
        <f t="shared" si="8"/>
        <v>74</v>
      </c>
      <c r="W65" s="189">
        <f t="shared" si="9"/>
        <v>73.987963480000005</v>
      </c>
      <c r="X65" s="189">
        <f t="shared" si="10"/>
        <v>74.001096000000004</v>
      </c>
      <c r="Y65" s="189">
        <f t="shared" si="11"/>
        <v>74.014228520000003</v>
      </c>
    </row>
    <row r="66" spans="1:25" s="175" customFormat="1" ht="24" x14ac:dyDescent="0.3">
      <c r="A66" s="189">
        <f t="shared" si="4"/>
        <v>3.0000000000001137E-2</v>
      </c>
      <c r="B66" s="189">
        <f t="shared" si="5"/>
        <v>0</v>
      </c>
      <c r="C66" s="189">
        <f t="shared" si="6"/>
        <v>2.2760000000000103E-2</v>
      </c>
      <c r="D66" s="189">
        <f t="shared" si="7"/>
        <v>4.8114640000000215E-2</v>
      </c>
      <c r="V66" s="189">
        <f t="shared" si="8"/>
        <v>73.996799999999993</v>
      </c>
      <c r="W66" s="189">
        <f t="shared" si="9"/>
        <v>73.987963480000005</v>
      </c>
      <c r="X66" s="189">
        <f t="shared" si="10"/>
        <v>74.001096000000004</v>
      </c>
      <c r="Y66" s="189">
        <f t="shared" si="11"/>
        <v>74.014228520000003</v>
      </c>
    </row>
    <row r="67" spans="1:25" s="175" customFormat="1" ht="24" x14ac:dyDescent="0.3">
      <c r="A67" s="189">
        <f t="shared" si="4"/>
        <v>1.3999999999995794E-2</v>
      </c>
      <c r="B67" s="189">
        <f t="shared" si="5"/>
        <v>0</v>
      </c>
      <c r="C67" s="189">
        <f t="shared" si="6"/>
        <v>2.2760000000000103E-2</v>
      </c>
      <c r="D67" s="189">
        <f t="shared" si="7"/>
        <v>4.8114640000000215E-2</v>
      </c>
      <c r="V67" s="189">
        <f t="shared" si="8"/>
        <v>74.004199999999997</v>
      </c>
      <c r="W67" s="189">
        <f t="shared" si="9"/>
        <v>73.987963480000005</v>
      </c>
      <c r="X67" s="189">
        <f t="shared" si="10"/>
        <v>74.001096000000004</v>
      </c>
      <c r="Y67" s="189">
        <f t="shared" si="11"/>
        <v>74.014228520000003</v>
      </c>
    </row>
    <row r="68" spans="1:25" s="175" customFormat="1" ht="24" x14ac:dyDescent="0.3">
      <c r="A68" s="189">
        <f t="shared" si="4"/>
        <v>1.7000000000010118E-2</v>
      </c>
      <c r="B68" s="189">
        <f t="shared" si="5"/>
        <v>0</v>
      </c>
      <c r="C68" s="189">
        <f t="shared" si="6"/>
        <v>2.2760000000000103E-2</v>
      </c>
      <c r="D68" s="189">
        <f t="shared" si="7"/>
        <v>4.8114640000000215E-2</v>
      </c>
      <c r="V68" s="189">
        <f t="shared" si="8"/>
        <v>73.996400000000008</v>
      </c>
      <c r="W68" s="189">
        <f t="shared" si="9"/>
        <v>73.987963480000005</v>
      </c>
      <c r="X68" s="189">
        <f t="shared" si="10"/>
        <v>74.001096000000004</v>
      </c>
      <c r="Y68" s="189">
        <f t="shared" si="11"/>
        <v>74.014228520000003</v>
      </c>
    </row>
    <row r="69" spans="1:25" s="175" customFormat="1" ht="24" x14ac:dyDescent="0.3">
      <c r="A69" s="189">
        <f t="shared" si="4"/>
        <v>8.0000000000097771E-3</v>
      </c>
      <c r="B69" s="189">
        <f t="shared" si="5"/>
        <v>0</v>
      </c>
      <c r="C69" s="189">
        <f t="shared" si="6"/>
        <v>2.2760000000000103E-2</v>
      </c>
      <c r="D69" s="189">
        <f t="shared" si="7"/>
        <v>4.8114640000000215E-2</v>
      </c>
      <c r="V69" s="189">
        <f t="shared" si="8"/>
        <v>73.994200000000006</v>
      </c>
      <c r="W69" s="189">
        <f t="shared" si="9"/>
        <v>73.987963480000005</v>
      </c>
      <c r="X69" s="189">
        <f t="shared" si="10"/>
        <v>74.001096000000004</v>
      </c>
      <c r="Y69" s="189">
        <f t="shared" si="11"/>
        <v>74.014228520000003</v>
      </c>
    </row>
    <row r="70" spans="1:25" s="175" customFormat="1" ht="24" x14ac:dyDescent="0.3">
      <c r="A70" s="189">
        <f t="shared" si="4"/>
        <v>1.1000000000009891E-2</v>
      </c>
      <c r="B70" s="189">
        <f t="shared" si="5"/>
        <v>0</v>
      </c>
      <c r="C70" s="189">
        <f t="shared" si="6"/>
        <v>2.2760000000000103E-2</v>
      </c>
      <c r="D70" s="189">
        <f t="shared" si="7"/>
        <v>4.8114640000000215E-2</v>
      </c>
      <c r="V70" s="189">
        <f t="shared" si="8"/>
        <v>74.001400000000004</v>
      </c>
      <c r="W70" s="189">
        <f t="shared" si="9"/>
        <v>73.987963480000005</v>
      </c>
      <c r="X70" s="189">
        <f t="shared" si="10"/>
        <v>74.001096000000004</v>
      </c>
      <c r="Y70" s="189">
        <f t="shared" si="11"/>
        <v>74.014228520000003</v>
      </c>
    </row>
    <row r="71" spans="1:25" s="175" customFormat="1" ht="24" x14ac:dyDescent="0.3">
      <c r="A71" s="189">
        <f t="shared" si="4"/>
        <v>2.8999999999996362E-2</v>
      </c>
      <c r="B71" s="189">
        <f t="shared" si="5"/>
        <v>0</v>
      </c>
      <c r="C71" s="189">
        <f t="shared" si="6"/>
        <v>2.2760000000000103E-2</v>
      </c>
      <c r="D71" s="189">
        <f t="shared" si="7"/>
        <v>4.8114640000000215E-2</v>
      </c>
      <c r="V71" s="189">
        <f t="shared" si="8"/>
        <v>73.998400000000004</v>
      </c>
      <c r="W71" s="189">
        <f t="shared" si="9"/>
        <v>73.987963480000005</v>
      </c>
      <c r="X71" s="189">
        <f t="shared" si="10"/>
        <v>74.001096000000004</v>
      </c>
      <c r="Y71" s="189">
        <f t="shared" si="11"/>
        <v>74.014228520000003</v>
      </c>
    </row>
    <row r="72" spans="1:25" s="175" customFormat="1" ht="24" x14ac:dyDescent="0.3">
      <c r="A72" s="189">
        <f t="shared" si="4"/>
        <v>3.9000000000001478E-2</v>
      </c>
      <c r="B72" s="189">
        <f t="shared" si="5"/>
        <v>0</v>
      </c>
      <c r="C72" s="189">
        <f t="shared" si="6"/>
        <v>2.2760000000000103E-2</v>
      </c>
      <c r="D72" s="189">
        <f t="shared" si="7"/>
        <v>4.8114640000000215E-2</v>
      </c>
      <c r="V72" s="189">
        <f t="shared" si="8"/>
        <v>73.990199999999987</v>
      </c>
      <c r="W72" s="189">
        <f t="shared" si="9"/>
        <v>73.987963480000005</v>
      </c>
      <c r="X72" s="189">
        <f t="shared" si="10"/>
        <v>74.001096000000004</v>
      </c>
      <c r="Y72" s="189">
        <f t="shared" si="11"/>
        <v>74.014228520000003</v>
      </c>
    </row>
    <row r="73" spans="1:25" s="175" customFormat="1" ht="24" x14ac:dyDescent="0.3">
      <c r="A73" s="189">
        <f t="shared" si="4"/>
        <v>1.5999999999991132E-2</v>
      </c>
      <c r="B73" s="189">
        <f t="shared" si="5"/>
        <v>0</v>
      </c>
      <c r="C73" s="189">
        <f t="shared" si="6"/>
        <v>2.2760000000000103E-2</v>
      </c>
      <c r="D73" s="189">
        <f t="shared" si="7"/>
        <v>4.8114640000000215E-2</v>
      </c>
      <c r="V73" s="189">
        <f t="shared" si="8"/>
        <v>74.006</v>
      </c>
      <c r="W73" s="189">
        <f t="shared" si="9"/>
        <v>73.987963480000005</v>
      </c>
      <c r="X73" s="189">
        <f t="shared" si="10"/>
        <v>74.001096000000004</v>
      </c>
      <c r="Y73" s="189">
        <f t="shared" si="11"/>
        <v>74.014228520000003</v>
      </c>
    </row>
    <row r="74" spans="1:25" s="175" customFormat="1" ht="24" x14ac:dyDescent="0.3">
      <c r="A74" s="189">
        <f t="shared" si="4"/>
        <v>2.1000000000000796E-2</v>
      </c>
      <c r="B74" s="189">
        <f t="shared" si="5"/>
        <v>0</v>
      </c>
      <c r="C74" s="189">
        <f t="shared" si="6"/>
        <v>2.2760000000000103E-2</v>
      </c>
      <c r="D74" s="189">
        <f t="shared" si="7"/>
        <v>4.8114640000000215E-2</v>
      </c>
      <c r="V74" s="189">
        <f t="shared" si="8"/>
        <v>73.996599999999987</v>
      </c>
      <c r="W74" s="189">
        <f t="shared" si="9"/>
        <v>73.987963480000005</v>
      </c>
      <c r="X74" s="189">
        <f t="shared" si="10"/>
        <v>74.001096000000004</v>
      </c>
      <c r="Y74" s="189">
        <f t="shared" si="11"/>
        <v>74.014228520000003</v>
      </c>
    </row>
    <row r="75" spans="1:25" s="175" customFormat="1" ht="24" x14ac:dyDescent="0.3">
      <c r="A75" s="189">
        <f t="shared" si="4"/>
        <v>2.5999999999996248E-2</v>
      </c>
      <c r="B75" s="189">
        <f t="shared" si="5"/>
        <v>0</v>
      </c>
      <c r="C75" s="189">
        <f t="shared" si="6"/>
        <v>2.2760000000000103E-2</v>
      </c>
      <c r="D75" s="189">
        <f t="shared" si="7"/>
        <v>4.8114640000000215E-2</v>
      </c>
      <c r="V75" s="189">
        <f t="shared" si="8"/>
        <v>74.000399999999999</v>
      </c>
      <c r="W75" s="189">
        <f t="shared" si="9"/>
        <v>73.987963480000005</v>
      </c>
      <c r="X75" s="189">
        <f t="shared" si="10"/>
        <v>74.001096000000004</v>
      </c>
      <c r="Y75" s="189">
        <f t="shared" si="11"/>
        <v>74.014228520000003</v>
      </c>
    </row>
    <row r="76" spans="1:25" s="175" customFormat="1" ht="24" x14ac:dyDescent="0.3">
      <c r="A76" s="189">
        <f t="shared" si="4"/>
        <v>1.8000000000000682E-2</v>
      </c>
      <c r="B76" s="189">
        <f t="shared" si="5"/>
        <v>0</v>
      </c>
      <c r="C76" s="189">
        <f t="shared" si="6"/>
        <v>2.2760000000000103E-2</v>
      </c>
      <c r="D76" s="189">
        <f t="shared" si="7"/>
        <v>4.8114640000000215E-2</v>
      </c>
      <c r="V76" s="189">
        <f t="shared" si="8"/>
        <v>74.007400000000004</v>
      </c>
      <c r="W76" s="189">
        <f t="shared" si="9"/>
        <v>73.987963480000005</v>
      </c>
      <c r="X76" s="189">
        <f t="shared" si="10"/>
        <v>74.001096000000004</v>
      </c>
      <c r="Y76" s="189">
        <f t="shared" si="11"/>
        <v>74.014228520000003</v>
      </c>
    </row>
    <row r="77" spans="1:25" s="175" customFormat="1" ht="24" x14ac:dyDescent="0.3">
      <c r="A77" s="189">
        <f t="shared" si="4"/>
        <v>2.1000000000000796E-2</v>
      </c>
      <c r="B77" s="189">
        <f t="shared" si="5"/>
        <v>0</v>
      </c>
      <c r="C77" s="189">
        <f t="shared" si="6"/>
        <v>2.2760000000000103E-2</v>
      </c>
      <c r="D77" s="189">
        <f t="shared" si="7"/>
        <v>4.8114640000000215E-2</v>
      </c>
      <c r="V77" s="189">
        <f t="shared" si="8"/>
        <v>73.998199999999997</v>
      </c>
      <c r="W77" s="189">
        <f t="shared" si="9"/>
        <v>73.987963480000005</v>
      </c>
      <c r="X77" s="189">
        <f t="shared" si="10"/>
        <v>74.001096000000004</v>
      </c>
      <c r="Y77" s="189">
        <f t="shared" si="11"/>
        <v>74.014228520000003</v>
      </c>
    </row>
    <row r="78" spans="1:25" s="175" customFormat="1" ht="24" x14ac:dyDescent="0.3">
      <c r="A78" s="189">
        <f t="shared" si="4"/>
        <v>1.9999999999996021E-2</v>
      </c>
      <c r="B78" s="189">
        <f t="shared" si="5"/>
        <v>0</v>
      </c>
      <c r="C78" s="189">
        <f t="shared" si="6"/>
        <v>2.2760000000000103E-2</v>
      </c>
      <c r="D78" s="189">
        <f t="shared" si="7"/>
        <v>4.8114640000000215E-2</v>
      </c>
      <c r="V78" s="189">
        <f t="shared" si="8"/>
        <v>74.009199999999993</v>
      </c>
      <c r="W78" s="189">
        <f t="shared" si="9"/>
        <v>73.987963480000005</v>
      </c>
      <c r="X78" s="189">
        <f t="shared" si="10"/>
        <v>74.001096000000004</v>
      </c>
      <c r="Y78" s="189">
        <f t="shared" si="11"/>
        <v>74.014228520000003</v>
      </c>
    </row>
    <row r="79" spans="1:25" s="175" customFormat="1" ht="24" x14ac:dyDescent="0.3">
      <c r="A79" s="189">
        <f t="shared" si="4"/>
        <v>2.1000000000000796E-2</v>
      </c>
      <c r="B79" s="189">
        <f t="shared" si="5"/>
        <v>0</v>
      </c>
      <c r="C79" s="189">
        <f t="shared" si="6"/>
        <v>2.2760000000000103E-2</v>
      </c>
      <c r="D79" s="189">
        <f t="shared" si="7"/>
        <v>4.8114640000000215E-2</v>
      </c>
      <c r="V79" s="189">
        <f t="shared" si="8"/>
        <v>73.999799999999993</v>
      </c>
      <c r="W79" s="189">
        <f t="shared" si="9"/>
        <v>73.987963480000005</v>
      </c>
      <c r="X79" s="189">
        <f t="shared" si="10"/>
        <v>74.001096000000004</v>
      </c>
      <c r="Y79" s="189">
        <f t="shared" si="11"/>
        <v>74.014228520000003</v>
      </c>
    </row>
    <row r="80" spans="1:25" s="175" customFormat="1" ht="24" x14ac:dyDescent="0.3">
      <c r="A80" s="189">
        <f t="shared" si="4"/>
        <v>1.9000000000005457E-2</v>
      </c>
      <c r="B80" s="189">
        <f t="shared" si="5"/>
        <v>0</v>
      </c>
      <c r="C80" s="189">
        <f t="shared" si="6"/>
        <v>2.2760000000000103E-2</v>
      </c>
      <c r="D80" s="189">
        <f t="shared" si="7"/>
        <v>4.8114640000000215E-2</v>
      </c>
      <c r="V80" s="189">
        <f t="shared" si="8"/>
        <v>74.00160000000001</v>
      </c>
      <c r="W80" s="189">
        <f t="shared" si="9"/>
        <v>73.987963480000005</v>
      </c>
      <c r="X80" s="189">
        <f t="shared" si="10"/>
        <v>74.001096000000004</v>
      </c>
      <c r="Y80" s="189">
        <f t="shared" si="11"/>
        <v>74.014228520000003</v>
      </c>
    </row>
    <row r="81" spans="1:25" s="175" customFormat="1" ht="24" x14ac:dyDescent="0.3">
      <c r="A81" s="189">
        <f t="shared" si="4"/>
        <v>2.4999999999991473E-2</v>
      </c>
      <c r="B81" s="189">
        <f t="shared" si="5"/>
        <v>0</v>
      </c>
      <c r="C81" s="189">
        <f t="shared" si="6"/>
        <v>2.2760000000000103E-2</v>
      </c>
      <c r="D81" s="189">
        <f t="shared" si="7"/>
        <v>4.8114640000000215E-2</v>
      </c>
      <c r="V81" s="189">
        <f t="shared" si="8"/>
        <v>74.002400000000009</v>
      </c>
      <c r="W81" s="189">
        <f t="shared" si="9"/>
        <v>73.987963480000005</v>
      </c>
      <c r="X81" s="189">
        <f t="shared" si="10"/>
        <v>74.001096000000004</v>
      </c>
      <c r="Y81" s="189">
        <f t="shared" si="11"/>
        <v>74.014228520000003</v>
      </c>
    </row>
    <row r="82" spans="1:25" s="175" customFormat="1" ht="24" x14ac:dyDescent="0.3">
      <c r="A82" s="189">
        <f t="shared" si="4"/>
        <v>2.2000000000005571E-2</v>
      </c>
      <c r="B82" s="189">
        <f t="shared" si="5"/>
        <v>0</v>
      </c>
      <c r="C82" s="189">
        <f t="shared" si="6"/>
        <v>2.2760000000000103E-2</v>
      </c>
      <c r="D82" s="189">
        <f t="shared" si="7"/>
        <v>4.8114640000000215E-2</v>
      </c>
      <c r="V82" s="189">
        <f t="shared" si="8"/>
        <v>74.005199999999988</v>
      </c>
      <c r="W82" s="189">
        <f t="shared" si="9"/>
        <v>73.987963480000005</v>
      </c>
      <c r="X82" s="189">
        <f t="shared" si="10"/>
        <v>74.001096000000004</v>
      </c>
      <c r="Y82" s="189">
        <f t="shared" si="11"/>
        <v>74.014228520000003</v>
      </c>
    </row>
    <row r="83" spans="1:25" s="175" customFormat="1" ht="24" x14ac:dyDescent="0.3">
      <c r="A83" s="189">
        <f t="shared" si="4"/>
        <v>3.4999999999996589E-2</v>
      </c>
      <c r="B83" s="189">
        <f t="shared" si="5"/>
        <v>0</v>
      </c>
      <c r="C83" s="189">
        <f t="shared" si="6"/>
        <v>2.2760000000000103E-2</v>
      </c>
      <c r="D83" s="189">
        <f t="shared" si="7"/>
        <v>4.8114640000000215E-2</v>
      </c>
      <c r="V83" s="189">
        <f t="shared" si="8"/>
        <v>73.998199999999997</v>
      </c>
      <c r="W83" s="189">
        <f t="shared" si="9"/>
        <v>73.987963480000005</v>
      </c>
      <c r="X83" s="189">
        <f t="shared" si="10"/>
        <v>74.001096000000004</v>
      </c>
      <c r="Y83" s="189">
        <f t="shared" si="11"/>
        <v>74.014228520000003</v>
      </c>
    </row>
    <row r="84" spans="1:25" s="175" customFormat="1" ht="34" x14ac:dyDescent="0.4">
      <c r="A84" s="192">
        <v>2.2760000000000103E-2</v>
      </c>
      <c r="V84" s="191">
        <v>74.001096000000004</v>
      </c>
    </row>
    <row r="85" spans="1:25" s="175" customFormat="1" ht="24" x14ac:dyDescent="0.3">
      <c r="A85" s="175" t="s">
        <v>172</v>
      </c>
      <c r="V85" s="175" t="s">
        <v>173</v>
      </c>
    </row>
  </sheetData>
  <mergeCells count="22">
    <mergeCell ref="H41:I41"/>
    <mergeCell ref="H42:I42"/>
    <mergeCell ref="V56:Y57"/>
    <mergeCell ref="A56:D57"/>
    <mergeCell ref="A43:C43"/>
    <mergeCell ref="B41:C41"/>
    <mergeCell ref="B44:C44"/>
    <mergeCell ref="E41:F41"/>
    <mergeCell ref="E42:F42"/>
    <mergeCell ref="E44:F44"/>
    <mergeCell ref="A40:C40"/>
    <mergeCell ref="A1:P1"/>
    <mergeCell ref="A4:C4"/>
    <mergeCell ref="D4:P4"/>
    <mergeCell ref="A6:C6"/>
    <mergeCell ref="D6:P6"/>
    <mergeCell ref="A2:P2"/>
    <mergeCell ref="B9:F9"/>
    <mergeCell ref="E36:F37"/>
    <mergeCell ref="G36:G37"/>
    <mergeCell ref="H36:H37"/>
    <mergeCell ref="I36:I37"/>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249977111117893"/>
    <pageSetUpPr fitToPage="1"/>
  </sheetPr>
  <dimension ref="A1:ACX40"/>
  <sheetViews>
    <sheetView showGridLines="0" showRuler="0" zoomScale="170" zoomScaleNormal="170" zoomScalePageLayoutView="70" workbookViewId="0">
      <pane ySplit="10" topLeftCell="A23" activePane="bottomLeft" state="frozen"/>
      <selection pane="bottomLeft" activeCell="C24" sqref="C24"/>
    </sheetView>
  </sheetViews>
  <sheetFormatPr baseColWidth="10" defaultColWidth="9.1640625" defaultRowHeight="30" customHeight="1" x14ac:dyDescent="0.2"/>
  <cols>
    <col min="1" max="1" width="2.6640625" style="30" customWidth="1"/>
    <col min="2" max="2" width="29.6640625" customWidth="1"/>
    <col min="3" max="3" width="34.33203125" customWidth="1"/>
    <col min="4" max="4" width="10.6640625" customWidth="1"/>
    <col min="5" max="5" width="10.5" style="2" customWidth="1"/>
    <col min="6" max="6" width="9.1640625" customWidth="1"/>
    <col min="7" max="7" width="3.1640625" customWidth="1"/>
    <col min="8" max="8" width="4.83203125" customWidth="1"/>
    <col min="9" max="14" width="3.1640625" customWidth="1"/>
    <col min="15" max="15" width="4.83203125" customWidth="1"/>
    <col min="16" max="28" width="3.1640625" customWidth="1"/>
    <col min="29" max="29" width="7.5" customWidth="1"/>
    <col min="30" max="35" width="3.1640625" customWidth="1"/>
    <col min="36" max="36" width="5" customWidth="1"/>
    <col min="37" max="42" width="3.1640625" customWidth="1"/>
    <col min="43" max="43" width="6.83203125" customWidth="1"/>
    <col min="44" max="57" width="3.1640625" customWidth="1"/>
    <col min="58" max="92" width="3.5" customWidth="1"/>
    <col min="93" max="106" width="3.1640625" customWidth="1"/>
    <col min="107" max="141" width="3.5" customWidth="1"/>
    <col min="142" max="155" width="3.1640625" customWidth="1"/>
    <col min="156" max="190" width="3.5" customWidth="1"/>
    <col min="191" max="203" width="3.1640625" customWidth="1"/>
    <col min="204" max="204" width="7.5" customWidth="1"/>
    <col min="205" max="210" width="3.1640625" customWidth="1"/>
    <col min="211" max="211" width="5" customWidth="1"/>
    <col min="212" max="217" width="3.1640625" customWidth="1"/>
    <col min="218" max="218" width="6.83203125" customWidth="1"/>
    <col min="219" max="232" width="3.1640625" customWidth="1"/>
    <col min="233" max="267" width="3.5" customWidth="1"/>
    <col min="268" max="281" width="3.1640625" customWidth="1"/>
    <col min="282" max="316" width="3.5" customWidth="1"/>
    <col min="317" max="322" width="3.1640625" customWidth="1"/>
    <col min="323" max="323" width="5.83203125" customWidth="1"/>
    <col min="324" max="330" width="3.1640625" customWidth="1"/>
    <col min="331" max="365" width="3.5" customWidth="1"/>
    <col min="366" max="778" width="4.5" customWidth="1"/>
  </cols>
  <sheetData>
    <row r="1" spans="1:778" ht="47" customHeight="1" thickBot="1" x14ac:dyDescent="0.4">
      <c r="A1" s="31" t="s">
        <v>0</v>
      </c>
      <c r="B1" s="85" t="s">
        <v>14</v>
      </c>
      <c r="C1" s="86"/>
      <c r="D1" s="87"/>
      <c r="E1" s="88"/>
      <c r="F1" s="89"/>
      <c r="G1" s="90"/>
      <c r="H1" s="91"/>
      <c r="I1" s="225" t="s">
        <v>34</v>
      </c>
      <c r="J1" s="226"/>
      <c r="K1" s="226"/>
      <c r="L1" s="226"/>
      <c r="M1" s="226"/>
      <c r="N1" s="226"/>
      <c r="O1" s="226"/>
      <c r="P1" s="226"/>
      <c r="Q1" s="226"/>
      <c r="R1" s="226"/>
      <c r="S1" s="226"/>
      <c r="T1" s="226"/>
      <c r="U1" s="226"/>
      <c r="V1" s="226"/>
    </row>
    <row r="2" spans="1:778" ht="44" customHeight="1" thickBot="1" x14ac:dyDescent="0.25">
      <c r="A2" s="30" t="s">
        <v>1</v>
      </c>
      <c r="B2" s="222"/>
      <c r="C2" s="223"/>
      <c r="D2" s="223"/>
      <c r="E2" s="223"/>
      <c r="F2" s="223"/>
      <c r="G2" s="223"/>
      <c r="H2" s="224"/>
      <c r="I2" s="225"/>
      <c r="J2" s="226"/>
      <c r="K2" s="226"/>
      <c r="L2" s="226"/>
      <c r="M2" s="226"/>
      <c r="N2" s="226"/>
      <c r="O2" s="226"/>
      <c r="P2" s="226"/>
      <c r="Q2" s="226"/>
      <c r="R2" s="226"/>
      <c r="S2" s="226"/>
      <c r="T2" s="226"/>
      <c r="U2" s="226"/>
      <c r="V2" s="226"/>
    </row>
    <row r="3" spans="1:778" ht="30" customHeight="1" thickBot="1" x14ac:dyDescent="0.25">
      <c r="A3" s="2"/>
      <c r="B3" s="2"/>
      <c r="C3" s="2"/>
      <c r="D3" s="2"/>
      <c r="F3" s="2"/>
      <c r="G3" s="2"/>
      <c r="H3" s="2"/>
      <c r="I3" s="2"/>
      <c r="J3" s="2"/>
      <c r="K3" s="2"/>
      <c r="L3" s="2"/>
      <c r="M3" s="2"/>
      <c r="N3" s="2"/>
      <c r="O3" s="2"/>
      <c r="P3" s="2"/>
      <c r="Q3" s="2"/>
      <c r="R3" s="2"/>
      <c r="S3" s="2"/>
      <c r="T3" s="2"/>
      <c r="U3" s="2"/>
      <c r="V3" s="2"/>
    </row>
    <row r="4" spans="1:778" ht="30" customHeight="1" thickBot="1" x14ac:dyDescent="0.25">
      <c r="A4" s="30" t="s">
        <v>2</v>
      </c>
      <c r="B4" s="93" t="s">
        <v>66</v>
      </c>
      <c r="C4" s="222"/>
      <c r="D4" s="223"/>
      <c r="E4" s="223"/>
      <c r="F4" s="223"/>
      <c r="G4" s="223"/>
      <c r="H4" s="224"/>
      <c r="I4" s="2"/>
      <c r="J4" s="2"/>
      <c r="K4" s="2"/>
      <c r="L4" s="2"/>
      <c r="M4" s="2"/>
      <c r="N4" s="2"/>
      <c r="O4" s="2"/>
      <c r="P4" s="2"/>
      <c r="Q4" s="2"/>
      <c r="R4" s="2"/>
      <c r="S4" s="2"/>
      <c r="T4" s="2"/>
      <c r="U4" s="2"/>
      <c r="V4" s="2"/>
    </row>
    <row r="5" spans="1:778" ht="30" customHeight="1" thickBot="1" x14ac:dyDescent="0.25">
      <c r="B5" s="94" t="s">
        <v>15</v>
      </c>
      <c r="C5" s="222"/>
      <c r="D5" s="223"/>
      <c r="E5" s="223"/>
      <c r="F5" s="223"/>
      <c r="G5" s="223"/>
      <c r="H5" s="224"/>
    </row>
    <row r="6" spans="1:778" ht="30" customHeight="1" thickBot="1" x14ac:dyDescent="0.25">
      <c r="E6"/>
    </row>
    <row r="7" spans="1:778" ht="30" customHeight="1" thickBot="1" x14ac:dyDescent="0.25">
      <c r="A7" s="31" t="s">
        <v>3</v>
      </c>
      <c r="B7" s="95" t="s">
        <v>27</v>
      </c>
      <c r="C7" s="99">
        <v>45258</v>
      </c>
      <c r="E7"/>
      <c r="I7" s="219">
        <f>I8</f>
        <v>45404</v>
      </c>
      <c r="J7" s="220"/>
      <c r="K7" s="220"/>
      <c r="L7" s="220"/>
      <c r="M7" s="220"/>
      <c r="N7" s="220"/>
      <c r="O7" s="221"/>
      <c r="P7" s="219">
        <f>P8</f>
        <v>45411</v>
      </c>
      <c r="Q7" s="220"/>
      <c r="R7" s="220"/>
      <c r="S7" s="220"/>
      <c r="T7" s="220"/>
      <c r="U7" s="220"/>
      <c r="V7" s="221"/>
      <c r="W7" s="219">
        <f>W8</f>
        <v>45418</v>
      </c>
      <c r="X7" s="220"/>
      <c r="Y7" s="220"/>
      <c r="Z7" s="220"/>
      <c r="AA7" s="220"/>
      <c r="AB7" s="220"/>
      <c r="AC7" s="221"/>
      <c r="AD7" s="219">
        <f>AD8</f>
        <v>45425</v>
      </c>
      <c r="AE7" s="220"/>
      <c r="AF7" s="220"/>
      <c r="AG7" s="220"/>
      <c r="AH7" s="220"/>
      <c r="AI7" s="220"/>
      <c r="AJ7" s="221"/>
      <c r="AK7" s="219">
        <f>AK8</f>
        <v>45432</v>
      </c>
      <c r="AL7" s="220"/>
      <c r="AM7" s="220"/>
      <c r="AN7" s="220"/>
      <c r="AO7" s="220"/>
      <c r="AP7" s="220"/>
      <c r="AQ7" s="221"/>
      <c r="AR7" s="219">
        <f>AR8</f>
        <v>45439</v>
      </c>
      <c r="AS7" s="220"/>
      <c r="AT7" s="220"/>
      <c r="AU7" s="220"/>
      <c r="AV7" s="220"/>
      <c r="AW7" s="220"/>
      <c r="AX7" s="221"/>
      <c r="AY7" s="219">
        <f>AY8</f>
        <v>45446</v>
      </c>
      <c r="AZ7" s="220"/>
      <c r="BA7" s="220"/>
      <c r="BB7" s="220"/>
      <c r="BC7" s="220"/>
      <c r="BD7" s="220"/>
      <c r="BE7" s="221"/>
      <c r="BF7" s="219">
        <f>BF8</f>
        <v>45453</v>
      </c>
      <c r="BG7" s="220"/>
      <c r="BH7" s="220"/>
      <c r="BI7" s="220"/>
      <c r="BJ7" s="220"/>
      <c r="BK7" s="220"/>
      <c r="BL7" s="221"/>
      <c r="BM7" s="219">
        <f>BM8</f>
        <v>45460</v>
      </c>
      <c r="BN7" s="220"/>
      <c r="BO7" s="220"/>
      <c r="BP7" s="220"/>
      <c r="BQ7" s="220"/>
      <c r="BR7" s="220"/>
      <c r="BS7" s="221"/>
      <c r="BT7" s="219">
        <f>BT8</f>
        <v>45467</v>
      </c>
      <c r="BU7" s="220"/>
      <c r="BV7" s="220"/>
      <c r="BW7" s="220"/>
      <c r="BX7" s="220"/>
      <c r="BY7" s="220"/>
      <c r="BZ7" s="221"/>
      <c r="CA7" s="219">
        <f>CA8</f>
        <v>45474</v>
      </c>
      <c r="CB7" s="220"/>
      <c r="CC7" s="220"/>
      <c r="CD7" s="220"/>
      <c r="CE7" s="220"/>
      <c r="CF7" s="220"/>
      <c r="CG7" s="221"/>
      <c r="CH7" s="219">
        <f>CH8</f>
        <v>45481</v>
      </c>
      <c r="CI7" s="220"/>
      <c r="CJ7" s="220"/>
      <c r="CK7" s="220"/>
      <c r="CL7" s="220"/>
      <c r="CM7" s="220"/>
      <c r="CN7" s="221"/>
      <c r="CO7" s="219">
        <f>CO8</f>
        <v>45488</v>
      </c>
      <c r="CP7" s="220"/>
      <c r="CQ7" s="220"/>
      <c r="CR7" s="220"/>
      <c r="CS7" s="220"/>
      <c r="CT7" s="220"/>
      <c r="CU7" s="221"/>
      <c r="CV7" s="219">
        <f>CV8</f>
        <v>45495</v>
      </c>
      <c r="CW7" s="220"/>
      <c r="CX7" s="220"/>
      <c r="CY7" s="220"/>
      <c r="CZ7" s="220"/>
      <c r="DA7" s="220"/>
      <c r="DB7" s="221"/>
      <c r="DC7" s="219">
        <f>DC8</f>
        <v>45502</v>
      </c>
      <c r="DD7" s="220"/>
      <c r="DE7" s="220"/>
      <c r="DF7" s="220"/>
      <c r="DG7" s="220"/>
      <c r="DH7" s="220"/>
      <c r="DI7" s="221"/>
      <c r="DJ7" s="219">
        <f>DJ8</f>
        <v>45509</v>
      </c>
      <c r="DK7" s="220"/>
      <c r="DL7" s="220"/>
      <c r="DM7" s="220"/>
      <c r="DN7" s="220"/>
      <c r="DO7" s="220"/>
      <c r="DP7" s="221"/>
      <c r="DQ7" s="219">
        <f>DQ8</f>
        <v>45516</v>
      </c>
      <c r="DR7" s="220"/>
      <c r="DS7" s="220"/>
      <c r="DT7" s="220"/>
      <c r="DU7" s="220"/>
      <c r="DV7" s="220"/>
      <c r="DW7" s="221"/>
      <c r="DX7" s="219">
        <f>DX8</f>
        <v>45523</v>
      </c>
      <c r="DY7" s="220"/>
      <c r="DZ7" s="220"/>
      <c r="EA7" s="220"/>
      <c r="EB7" s="220"/>
      <c r="EC7" s="220"/>
      <c r="ED7" s="221"/>
      <c r="EE7" s="219">
        <f>EE8</f>
        <v>45530</v>
      </c>
      <c r="EF7" s="220"/>
      <c r="EG7" s="220"/>
      <c r="EH7" s="220"/>
      <c r="EI7" s="220"/>
      <c r="EJ7" s="220"/>
      <c r="EK7" s="221"/>
      <c r="EL7" s="219">
        <f>EL8</f>
        <v>45537</v>
      </c>
      <c r="EM7" s="220"/>
      <c r="EN7" s="220"/>
      <c r="EO7" s="220"/>
      <c r="EP7" s="220"/>
      <c r="EQ7" s="220"/>
      <c r="ER7" s="221"/>
      <c r="ES7" s="219">
        <f>ES8</f>
        <v>45544</v>
      </c>
      <c r="ET7" s="220"/>
      <c r="EU7" s="220"/>
      <c r="EV7" s="220"/>
      <c r="EW7" s="220"/>
      <c r="EX7" s="220"/>
      <c r="EY7" s="221"/>
      <c r="EZ7" s="219">
        <f>EZ8</f>
        <v>45551</v>
      </c>
      <c r="FA7" s="220"/>
      <c r="FB7" s="220"/>
      <c r="FC7" s="220"/>
      <c r="FD7" s="220"/>
      <c r="FE7" s="220"/>
      <c r="FF7" s="221"/>
      <c r="FG7" s="219">
        <f>FG8</f>
        <v>45558</v>
      </c>
      <c r="FH7" s="220"/>
      <c r="FI7" s="220"/>
      <c r="FJ7" s="220"/>
      <c r="FK7" s="220"/>
      <c r="FL7" s="220"/>
      <c r="FM7" s="221"/>
      <c r="FN7" s="219">
        <f>FN8</f>
        <v>45565</v>
      </c>
      <c r="FO7" s="220"/>
      <c r="FP7" s="220"/>
      <c r="FQ7" s="220"/>
      <c r="FR7" s="220"/>
      <c r="FS7" s="220"/>
      <c r="FT7" s="221"/>
      <c r="FU7" s="219">
        <f>FU8</f>
        <v>45572</v>
      </c>
      <c r="FV7" s="220"/>
      <c r="FW7" s="220"/>
      <c r="FX7" s="220"/>
      <c r="FY7" s="220"/>
      <c r="FZ7" s="220"/>
      <c r="GA7" s="221"/>
      <c r="GB7" s="219">
        <f>GB8</f>
        <v>45579</v>
      </c>
      <c r="GC7" s="220"/>
      <c r="GD7" s="220"/>
      <c r="GE7" s="220"/>
      <c r="GF7" s="220"/>
      <c r="GG7" s="220"/>
      <c r="GH7" s="221"/>
      <c r="GI7" s="219">
        <f>GI8</f>
        <v>45586</v>
      </c>
      <c r="GJ7" s="220"/>
      <c r="GK7" s="220"/>
      <c r="GL7" s="220"/>
      <c r="GM7" s="220"/>
      <c r="GN7" s="220"/>
      <c r="GO7" s="221"/>
      <c r="GP7" s="219">
        <f>GP8</f>
        <v>45593</v>
      </c>
      <c r="GQ7" s="220"/>
      <c r="GR7" s="220"/>
      <c r="GS7" s="220"/>
      <c r="GT7" s="220"/>
      <c r="GU7" s="220"/>
      <c r="GV7" s="221"/>
      <c r="GW7" s="219">
        <f>GW8</f>
        <v>45600</v>
      </c>
      <c r="GX7" s="220"/>
      <c r="GY7" s="220"/>
      <c r="GZ7" s="220"/>
      <c r="HA7" s="220"/>
      <c r="HB7" s="220"/>
      <c r="HC7" s="221"/>
      <c r="HD7" s="219">
        <f>HD8</f>
        <v>45607</v>
      </c>
      <c r="HE7" s="220"/>
      <c r="HF7" s="220"/>
      <c r="HG7" s="220"/>
      <c r="HH7" s="220"/>
      <c r="HI7" s="220"/>
      <c r="HJ7" s="221"/>
      <c r="HK7" s="219">
        <f>HK8</f>
        <v>45614</v>
      </c>
      <c r="HL7" s="220"/>
      <c r="HM7" s="220"/>
      <c r="HN7" s="220"/>
      <c r="HO7" s="220"/>
      <c r="HP7" s="220"/>
      <c r="HQ7" s="221"/>
      <c r="HR7" s="219">
        <f>HR8</f>
        <v>45621</v>
      </c>
      <c r="HS7" s="220"/>
      <c r="HT7" s="220"/>
      <c r="HU7" s="220"/>
      <c r="HV7" s="220"/>
      <c r="HW7" s="220"/>
      <c r="HX7" s="221"/>
      <c r="HY7" s="219">
        <f>HY8</f>
        <v>45628</v>
      </c>
      <c r="HZ7" s="220"/>
      <c r="IA7" s="220"/>
      <c r="IB7" s="220"/>
      <c r="IC7" s="220"/>
      <c r="ID7" s="220"/>
      <c r="IE7" s="221"/>
      <c r="IF7" s="219">
        <f>IF8</f>
        <v>45635</v>
      </c>
      <c r="IG7" s="220"/>
      <c r="IH7" s="220"/>
      <c r="II7" s="220"/>
      <c r="IJ7" s="220"/>
      <c r="IK7" s="220"/>
      <c r="IL7" s="221"/>
      <c r="IM7" s="219">
        <f>IM8</f>
        <v>45642</v>
      </c>
      <c r="IN7" s="220"/>
      <c r="IO7" s="220"/>
      <c r="IP7" s="220"/>
      <c r="IQ7" s="220"/>
      <c r="IR7" s="220"/>
      <c r="IS7" s="221"/>
      <c r="IT7" s="219">
        <f>IT8</f>
        <v>45649</v>
      </c>
      <c r="IU7" s="220"/>
      <c r="IV7" s="220"/>
      <c r="IW7" s="220"/>
      <c r="IX7" s="220"/>
      <c r="IY7" s="220"/>
      <c r="IZ7" s="221"/>
      <c r="JA7" s="219">
        <f>JA8</f>
        <v>45656</v>
      </c>
      <c r="JB7" s="220"/>
      <c r="JC7" s="220"/>
      <c r="JD7" s="220"/>
      <c r="JE7" s="220"/>
      <c r="JF7" s="220"/>
      <c r="JG7" s="221"/>
      <c r="JH7" s="219">
        <f>JH8</f>
        <v>45663</v>
      </c>
      <c r="JI7" s="220"/>
      <c r="JJ7" s="220"/>
      <c r="JK7" s="220"/>
      <c r="JL7" s="220"/>
      <c r="JM7" s="220"/>
      <c r="JN7" s="221"/>
      <c r="JO7" s="219">
        <f>JO8</f>
        <v>45670</v>
      </c>
      <c r="JP7" s="220"/>
      <c r="JQ7" s="220"/>
      <c r="JR7" s="220"/>
      <c r="JS7" s="220"/>
      <c r="JT7" s="220"/>
      <c r="JU7" s="221"/>
      <c r="JV7" s="219">
        <f>JV8</f>
        <v>45677</v>
      </c>
      <c r="JW7" s="220"/>
      <c r="JX7" s="220"/>
      <c r="JY7" s="220"/>
      <c r="JZ7" s="220"/>
      <c r="KA7" s="220"/>
      <c r="KB7" s="221"/>
      <c r="KC7" s="219">
        <f>KC8</f>
        <v>45684</v>
      </c>
      <c r="KD7" s="220"/>
      <c r="KE7" s="220"/>
      <c r="KF7" s="220"/>
      <c r="KG7" s="220"/>
      <c r="KH7" s="220"/>
      <c r="KI7" s="221"/>
      <c r="KJ7" s="219">
        <f>KJ8</f>
        <v>45691</v>
      </c>
      <c r="KK7" s="220"/>
      <c r="KL7" s="220"/>
      <c r="KM7" s="220"/>
      <c r="KN7" s="220"/>
      <c r="KO7" s="220"/>
      <c r="KP7" s="221"/>
      <c r="KQ7" s="219">
        <f>KQ8</f>
        <v>45698</v>
      </c>
      <c r="KR7" s="220"/>
      <c r="KS7" s="220"/>
      <c r="KT7" s="220"/>
      <c r="KU7" s="220"/>
      <c r="KV7" s="220"/>
      <c r="KW7" s="221"/>
      <c r="KX7" s="219">
        <f>KX8</f>
        <v>45705</v>
      </c>
      <c r="KY7" s="220"/>
      <c r="KZ7" s="220"/>
      <c r="LA7" s="220"/>
      <c r="LB7" s="220"/>
      <c r="LC7" s="220"/>
      <c r="LD7" s="221"/>
      <c r="LE7" s="219">
        <f>LE8</f>
        <v>45712</v>
      </c>
      <c r="LF7" s="220"/>
      <c r="LG7" s="220"/>
      <c r="LH7" s="220"/>
      <c r="LI7" s="220"/>
      <c r="LJ7" s="220"/>
      <c r="LK7" s="221"/>
      <c r="LL7" s="219">
        <f>LL8</f>
        <v>45719</v>
      </c>
      <c r="LM7" s="220"/>
      <c r="LN7" s="220"/>
      <c r="LO7" s="220"/>
      <c r="LP7" s="220"/>
      <c r="LQ7" s="220"/>
      <c r="LR7" s="221"/>
      <c r="LS7" s="219">
        <f>LS8</f>
        <v>45726</v>
      </c>
      <c r="LT7" s="220"/>
      <c r="LU7" s="220"/>
      <c r="LV7" s="220"/>
      <c r="LW7" s="220"/>
      <c r="LX7" s="220"/>
      <c r="LY7" s="221"/>
      <c r="LZ7" s="219">
        <f>LZ8</f>
        <v>45733</v>
      </c>
      <c r="MA7" s="220"/>
      <c r="MB7" s="220"/>
      <c r="MC7" s="220"/>
      <c r="MD7" s="220"/>
      <c r="ME7" s="220"/>
      <c r="MF7" s="221"/>
      <c r="MG7" s="219">
        <f>MG8</f>
        <v>45740</v>
      </c>
      <c r="MH7" s="220"/>
      <c r="MI7" s="220"/>
      <c r="MJ7" s="220"/>
      <c r="MK7" s="220"/>
      <c r="ML7" s="220"/>
      <c r="MM7" s="221"/>
      <c r="MN7" s="219">
        <f>MN8</f>
        <v>45747</v>
      </c>
      <c r="MO7" s="220"/>
      <c r="MP7" s="220"/>
      <c r="MQ7" s="220"/>
      <c r="MR7" s="220"/>
      <c r="MS7" s="220"/>
      <c r="MT7" s="221"/>
      <c r="MU7" s="219">
        <f>MU8</f>
        <v>45754</v>
      </c>
      <c r="MV7" s="220"/>
      <c r="MW7" s="220"/>
      <c r="MX7" s="220"/>
      <c r="MY7" s="220"/>
      <c r="MZ7" s="220"/>
      <c r="NA7" s="221"/>
      <c r="NB7" s="219">
        <f>NB8</f>
        <v>45761</v>
      </c>
      <c r="NC7" s="220"/>
      <c r="ND7" s="220"/>
      <c r="NE7" s="220"/>
      <c r="NF7" s="220"/>
      <c r="NG7" s="220"/>
      <c r="NH7" s="221"/>
      <c r="NI7" s="219">
        <f>NI8</f>
        <v>45768</v>
      </c>
      <c r="NJ7" s="220"/>
      <c r="NK7" s="220"/>
      <c r="NL7" s="220"/>
      <c r="NM7" s="220"/>
      <c r="NN7" s="220"/>
      <c r="NO7" s="221"/>
      <c r="NP7" s="219">
        <f>NP8</f>
        <v>45775</v>
      </c>
      <c r="NQ7" s="220"/>
      <c r="NR7" s="220"/>
      <c r="NS7" s="220"/>
      <c r="NT7" s="220"/>
      <c r="NU7" s="220"/>
      <c r="NV7" s="221"/>
      <c r="NW7" s="219">
        <f>NW8</f>
        <v>45782</v>
      </c>
      <c r="NX7" s="220"/>
      <c r="NY7" s="220"/>
      <c r="NZ7" s="220"/>
      <c r="OA7" s="220"/>
      <c r="OB7" s="220"/>
      <c r="OC7" s="221"/>
      <c r="OD7" s="219">
        <f>OD8</f>
        <v>45789</v>
      </c>
      <c r="OE7" s="220"/>
      <c r="OF7" s="220"/>
      <c r="OG7" s="220"/>
      <c r="OH7" s="220"/>
      <c r="OI7" s="220"/>
      <c r="OJ7" s="221"/>
      <c r="OK7" s="219">
        <f>OK8</f>
        <v>45796</v>
      </c>
      <c r="OL7" s="220"/>
      <c r="OM7" s="220"/>
      <c r="ON7" s="220"/>
      <c r="OO7" s="220"/>
      <c r="OP7" s="220"/>
      <c r="OQ7" s="221"/>
      <c r="OR7" s="219">
        <f>OR8</f>
        <v>45803</v>
      </c>
      <c r="OS7" s="220"/>
      <c r="OT7" s="220"/>
      <c r="OU7" s="220"/>
      <c r="OV7" s="220"/>
      <c r="OW7" s="220"/>
      <c r="OX7" s="221"/>
      <c r="OY7" s="219">
        <f>OY8</f>
        <v>45810</v>
      </c>
      <c r="OZ7" s="220"/>
      <c r="PA7" s="220"/>
      <c r="PB7" s="220"/>
      <c r="PC7" s="220"/>
      <c r="PD7" s="220"/>
      <c r="PE7" s="221"/>
      <c r="PF7" s="219">
        <f>PF8</f>
        <v>45817</v>
      </c>
      <c r="PG7" s="220"/>
      <c r="PH7" s="220"/>
      <c r="PI7" s="220"/>
      <c r="PJ7" s="220"/>
      <c r="PK7" s="220"/>
      <c r="PL7" s="221"/>
      <c r="PM7" s="219">
        <f>PM8</f>
        <v>45824</v>
      </c>
      <c r="PN7" s="220"/>
      <c r="PO7" s="220"/>
      <c r="PP7" s="220"/>
      <c r="PQ7" s="220"/>
      <c r="PR7" s="220"/>
      <c r="PS7" s="221"/>
      <c r="PT7" s="219">
        <f>PT8</f>
        <v>45831</v>
      </c>
      <c r="PU7" s="220"/>
      <c r="PV7" s="220"/>
      <c r="PW7" s="220"/>
      <c r="PX7" s="220"/>
      <c r="PY7" s="220"/>
      <c r="PZ7" s="221"/>
      <c r="QA7" s="219">
        <f>QA8</f>
        <v>45838</v>
      </c>
      <c r="QB7" s="220"/>
      <c r="QC7" s="220"/>
      <c r="QD7" s="220"/>
      <c r="QE7" s="220"/>
      <c r="QF7" s="220"/>
      <c r="QG7" s="221"/>
      <c r="QH7" s="219">
        <f>QH8</f>
        <v>45845</v>
      </c>
      <c r="QI7" s="220"/>
      <c r="QJ7" s="220"/>
      <c r="QK7" s="220"/>
      <c r="QL7" s="220"/>
      <c r="QM7" s="220"/>
      <c r="QN7" s="221"/>
      <c r="QO7" s="219">
        <f>QO8</f>
        <v>45852</v>
      </c>
      <c r="QP7" s="220"/>
      <c r="QQ7" s="220"/>
      <c r="QR7" s="220"/>
      <c r="QS7" s="220"/>
      <c r="QT7" s="220"/>
      <c r="QU7" s="221"/>
      <c r="QV7" s="219">
        <f>QV8</f>
        <v>45859</v>
      </c>
      <c r="QW7" s="220"/>
      <c r="QX7" s="220"/>
      <c r="QY7" s="220"/>
      <c r="QZ7" s="220"/>
      <c r="RA7" s="220"/>
      <c r="RB7" s="221"/>
      <c r="RC7" s="219">
        <f>RC8</f>
        <v>45866</v>
      </c>
      <c r="RD7" s="220"/>
      <c r="RE7" s="220"/>
      <c r="RF7" s="220"/>
      <c r="RG7" s="220"/>
      <c r="RH7" s="220"/>
      <c r="RI7" s="221"/>
      <c r="RJ7" s="219">
        <f>RJ8</f>
        <v>45873</v>
      </c>
      <c r="RK7" s="220"/>
      <c r="RL7" s="220"/>
      <c r="RM7" s="220"/>
      <c r="RN7" s="220"/>
      <c r="RO7" s="220"/>
      <c r="RP7" s="221"/>
      <c r="RQ7" s="219">
        <f>RQ8</f>
        <v>45880</v>
      </c>
      <c r="RR7" s="220"/>
      <c r="RS7" s="220"/>
      <c r="RT7" s="220"/>
      <c r="RU7" s="220"/>
      <c r="RV7" s="220"/>
      <c r="RW7" s="221"/>
      <c r="RX7" s="219">
        <f>RX8</f>
        <v>45887</v>
      </c>
      <c r="RY7" s="220"/>
      <c r="RZ7" s="220"/>
      <c r="SA7" s="220"/>
      <c r="SB7" s="220"/>
      <c r="SC7" s="220"/>
      <c r="SD7" s="221"/>
      <c r="SE7" s="219">
        <f>SE8</f>
        <v>45894</v>
      </c>
      <c r="SF7" s="220"/>
      <c r="SG7" s="220"/>
      <c r="SH7" s="220"/>
      <c r="SI7" s="220"/>
      <c r="SJ7" s="220"/>
      <c r="SK7" s="221"/>
      <c r="SL7" s="219">
        <f>SL8</f>
        <v>45901</v>
      </c>
      <c r="SM7" s="220"/>
      <c r="SN7" s="220"/>
      <c r="SO7" s="220"/>
      <c r="SP7" s="220"/>
      <c r="SQ7" s="220"/>
      <c r="SR7" s="221"/>
      <c r="SS7" s="219">
        <f>SS8</f>
        <v>45908</v>
      </c>
      <c r="ST7" s="220"/>
      <c r="SU7" s="220"/>
      <c r="SV7" s="220"/>
      <c r="SW7" s="220"/>
      <c r="SX7" s="220"/>
      <c r="SY7" s="221"/>
      <c r="SZ7" s="219">
        <f>SZ8</f>
        <v>45915</v>
      </c>
      <c r="TA7" s="220"/>
      <c r="TB7" s="220"/>
      <c r="TC7" s="220"/>
      <c r="TD7" s="220"/>
      <c r="TE7" s="220"/>
      <c r="TF7" s="221"/>
      <c r="TG7" s="219">
        <f>TG8</f>
        <v>45922</v>
      </c>
      <c r="TH7" s="220"/>
      <c r="TI7" s="220"/>
      <c r="TJ7" s="220"/>
      <c r="TK7" s="220"/>
      <c r="TL7" s="220"/>
      <c r="TM7" s="221"/>
      <c r="TN7" s="219">
        <f>TN8</f>
        <v>45929</v>
      </c>
      <c r="TO7" s="220"/>
      <c r="TP7" s="220"/>
      <c r="TQ7" s="220"/>
      <c r="TR7" s="220"/>
      <c r="TS7" s="220"/>
      <c r="TT7" s="221"/>
      <c r="TU7" s="219">
        <f>TU8</f>
        <v>45936</v>
      </c>
      <c r="TV7" s="220"/>
      <c r="TW7" s="220"/>
      <c r="TX7" s="220"/>
      <c r="TY7" s="220"/>
      <c r="TZ7" s="220"/>
      <c r="UA7" s="221"/>
      <c r="UB7" s="219">
        <f>UB8</f>
        <v>45943</v>
      </c>
      <c r="UC7" s="220"/>
      <c r="UD7" s="220"/>
      <c r="UE7" s="220"/>
      <c r="UF7" s="220"/>
      <c r="UG7" s="220"/>
      <c r="UH7" s="221"/>
      <c r="UI7" s="219">
        <f>UI8</f>
        <v>45950</v>
      </c>
      <c r="UJ7" s="220"/>
      <c r="UK7" s="220"/>
      <c r="UL7" s="220"/>
      <c r="UM7" s="220"/>
      <c r="UN7" s="220"/>
      <c r="UO7" s="221"/>
      <c r="UP7" s="219">
        <f>UP8</f>
        <v>45957</v>
      </c>
      <c r="UQ7" s="220"/>
      <c r="UR7" s="220"/>
      <c r="US7" s="220"/>
      <c r="UT7" s="220"/>
      <c r="UU7" s="220"/>
      <c r="UV7" s="221"/>
      <c r="UW7" s="219">
        <f>UW8</f>
        <v>45964</v>
      </c>
      <c r="UX7" s="220"/>
      <c r="UY7" s="220"/>
      <c r="UZ7" s="220"/>
      <c r="VA7" s="220"/>
      <c r="VB7" s="220"/>
      <c r="VC7" s="221"/>
      <c r="VD7" s="219">
        <f>VD8</f>
        <v>45971</v>
      </c>
      <c r="VE7" s="220"/>
      <c r="VF7" s="220"/>
      <c r="VG7" s="220"/>
      <c r="VH7" s="220"/>
      <c r="VI7" s="220"/>
      <c r="VJ7" s="221"/>
      <c r="VK7" s="219">
        <f>VK8</f>
        <v>45978</v>
      </c>
      <c r="VL7" s="220"/>
      <c r="VM7" s="220"/>
      <c r="VN7" s="220"/>
      <c r="VO7" s="220"/>
      <c r="VP7" s="220"/>
      <c r="VQ7" s="221"/>
      <c r="VR7" s="219">
        <f>VR8</f>
        <v>45985</v>
      </c>
      <c r="VS7" s="220"/>
      <c r="VT7" s="220"/>
      <c r="VU7" s="220"/>
      <c r="VV7" s="220"/>
      <c r="VW7" s="220"/>
      <c r="VX7" s="221"/>
      <c r="VY7" s="219">
        <f>VY8</f>
        <v>45992</v>
      </c>
      <c r="VZ7" s="220"/>
      <c r="WA7" s="220"/>
      <c r="WB7" s="220"/>
      <c r="WC7" s="220"/>
      <c r="WD7" s="220"/>
      <c r="WE7" s="221"/>
      <c r="WF7" s="219">
        <f>WF8</f>
        <v>45999</v>
      </c>
      <c r="WG7" s="220"/>
      <c r="WH7" s="220"/>
      <c r="WI7" s="220"/>
      <c r="WJ7" s="220"/>
      <c r="WK7" s="220"/>
      <c r="WL7" s="221"/>
      <c r="WM7" s="219">
        <f>WM8</f>
        <v>46006</v>
      </c>
      <c r="WN7" s="220"/>
      <c r="WO7" s="220"/>
      <c r="WP7" s="220"/>
      <c r="WQ7" s="220"/>
      <c r="WR7" s="220"/>
      <c r="WS7" s="221"/>
      <c r="WT7" s="219">
        <f>WT8</f>
        <v>46013</v>
      </c>
      <c r="WU7" s="220"/>
      <c r="WV7" s="220"/>
      <c r="WW7" s="220"/>
      <c r="WX7" s="220"/>
      <c r="WY7" s="220"/>
      <c r="WZ7" s="221"/>
      <c r="XA7" s="219">
        <f>XA8</f>
        <v>46020</v>
      </c>
      <c r="XB7" s="220"/>
      <c r="XC7" s="220"/>
      <c r="XD7" s="220"/>
      <c r="XE7" s="220"/>
      <c r="XF7" s="220"/>
      <c r="XG7" s="221"/>
      <c r="XH7" s="219">
        <f>XH8</f>
        <v>46027</v>
      </c>
      <c r="XI7" s="220"/>
      <c r="XJ7" s="220"/>
      <c r="XK7" s="220"/>
      <c r="XL7" s="220"/>
      <c r="XM7" s="220"/>
      <c r="XN7" s="221"/>
      <c r="XO7" s="219">
        <f>XO8</f>
        <v>46034</v>
      </c>
      <c r="XP7" s="220"/>
      <c r="XQ7" s="220"/>
      <c r="XR7" s="220"/>
      <c r="XS7" s="220"/>
      <c r="XT7" s="220"/>
      <c r="XU7" s="221"/>
      <c r="XV7" s="219">
        <f>XV8</f>
        <v>46041</v>
      </c>
      <c r="XW7" s="220"/>
      <c r="XX7" s="220"/>
      <c r="XY7" s="220"/>
      <c r="XZ7" s="220"/>
      <c r="YA7" s="220"/>
      <c r="YB7" s="221"/>
      <c r="YC7" s="219">
        <f>YC8</f>
        <v>46048</v>
      </c>
      <c r="YD7" s="220"/>
      <c r="YE7" s="220"/>
      <c r="YF7" s="220"/>
      <c r="YG7" s="220"/>
      <c r="YH7" s="220"/>
      <c r="YI7" s="221"/>
      <c r="YJ7" s="219">
        <f>YJ8</f>
        <v>46055</v>
      </c>
      <c r="YK7" s="220"/>
      <c r="YL7" s="220"/>
      <c r="YM7" s="220"/>
      <c r="YN7" s="220"/>
      <c r="YO7" s="220"/>
      <c r="YP7" s="221"/>
      <c r="YQ7" s="219">
        <f>YQ8</f>
        <v>46062</v>
      </c>
      <c r="YR7" s="220"/>
      <c r="YS7" s="220"/>
      <c r="YT7" s="220"/>
      <c r="YU7" s="220"/>
      <c r="YV7" s="220"/>
      <c r="YW7" s="221"/>
      <c r="YX7" s="219">
        <f>YX8</f>
        <v>46069</v>
      </c>
      <c r="YY7" s="220"/>
      <c r="YZ7" s="220"/>
      <c r="ZA7" s="220"/>
      <c r="ZB7" s="220"/>
      <c r="ZC7" s="220"/>
      <c r="ZD7" s="221"/>
      <c r="ZE7" s="219">
        <f>ZE8</f>
        <v>46076</v>
      </c>
      <c r="ZF7" s="220"/>
      <c r="ZG7" s="220"/>
      <c r="ZH7" s="220"/>
      <c r="ZI7" s="220"/>
      <c r="ZJ7" s="220"/>
      <c r="ZK7" s="221"/>
      <c r="ZL7" s="219">
        <f>ZL8</f>
        <v>46083</v>
      </c>
      <c r="ZM7" s="220"/>
      <c r="ZN7" s="220"/>
      <c r="ZO7" s="220"/>
      <c r="ZP7" s="220"/>
      <c r="ZQ7" s="220"/>
      <c r="ZR7" s="221"/>
      <c r="ZS7" s="219">
        <f>ZS8</f>
        <v>46090</v>
      </c>
      <c r="ZT7" s="220"/>
      <c r="ZU7" s="220"/>
      <c r="ZV7" s="220"/>
      <c r="ZW7" s="220"/>
      <c r="ZX7" s="220"/>
      <c r="ZY7" s="221"/>
      <c r="ZZ7" s="219">
        <f>ZZ8</f>
        <v>46097</v>
      </c>
      <c r="AAA7" s="220"/>
      <c r="AAB7" s="220"/>
      <c r="AAC7" s="220"/>
      <c r="AAD7" s="220"/>
      <c r="AAE7" s="220"/>
      <c r="AAF7" s="221"/>
      <c r="AAG7" s="219">
        <f>AAG8</f>
        <v>46104</v>
      </c>
      <c r="AAH7" s="220"/>
      <c r="AAI7" s="220"/>
      <c r="AAJ7" s="220"/>
      <c r="AAK7" s="220"/>
      <c r="AAL7" s="220"/>
      <c r="AAM7" s="221"/>
      <c r="AAN7" s="219">
        <f>AAN8</f>
        <v>46111</v>
      </c>
      <c r="AAO7" s="220"/>
      <c r="AAP7" s="220"/>
      <c r="AAQ7" s="220"/>
      <c r="AAR7" s="220"/>
      <c r="AAS7" s="220"/>
      <c r="AAT7" s="221"/>
      <c r="AAU7" s="219">
        <f>AAU8</f>
        <v>46118</v>
      </c>
      <c r="AAV7" s="220"/>
      <c r="AAW7" s="220"/>
      <c r="AAX7" s="220"/>
      <c r="AAY7" s="220"/>
      <c r="AAZ7" s="220"/>
      <c r="ABA7" s="221"/>
      <c r="ABB7" s="219">
        <f>ABB8</f>
        <v>46125</v>
      </c>
      <c r="ABC7" s="220"/>
      <c r="ABD7" s="220"/>
      <c r="ABE7" s="220"/>
      <c r="ABF7" s="220"/>
      <c r="ABG7" s="220"/>
      <c r="ABH7" s="221"/>
      <c r="ABI7" s="219">
        <f>ABI8</f>
        <v>46132</v>
      </c>
      <c r="ABJ7" s="220"/>
      <c r="ABK7" s="220"/>
      <c r="ABL7" s="220"/>
      <c r="ABM7" s="220"/>
      <c r="ABN7" s="220"/>
      <c r="ABO7" s="221"/>
      <c r="ABP7" s="219">
        <f>ABP8</f>
        <v>46139</v>
      </c>
      <c r="ABQ7" s="220"/>
      <c r="ABR7" s="220"/>
      <c r="ABS7" s="220"/>
      <c r="ABT7" s="220"/>
      <c r="ABU7" s="220"/>
      <c r="ABV7" s="221"/>
      <c r="ABW7" s="219">
        <f>ABW8</f>
        <v>46146</v>
      </c>
      <c r="ABX7" s="220"/>
      <c r="ABY7" s="220"/>
      <c r="ABZ7" s="220"/>
      <c r="ACA7" s="220"/>
      <c r="ACB7" s="220"/>
      <c r="ACC7" s="221"/>
      <c r="ACD7" s="219">
        <f>ACD8</f>
        <v>46153</v>
      </c>
      <c r="ACE7" s="220"/>
      <c r="ACF7" s="220"/>
      <c r="ACG7" s="220"/>
      <c r="ACH7" s="220"/>
      <c r="ACI7" s="220"/>
      <c r="ACJ7" s="221"/>
      <c r="ACK7" s="219">
        <f>ACK8</f>
        <v>46160</v>
      </c>
      <c r="ACL7" s="220"/>
      <c r="ACM7" s="220"/>
      <c r="ACN7" s="220"/>
      <c r="ACO7" s="220"/>
      <c r="ACP7" s="220"/>
      <c r="ACQ7" s="221"/>
      <c r="ACR7" s="219">
        <f>ACR8</f>
        <v>46167</v>
      </c>
      <c r="ACS7" s="220"/>
      <c r="ACT7" s="220"/>
      <c r="ACU7" s="220"/>
      <c r="ACV7" s="220"/>
      <c r="ACW7" s="220"/>
      <c r="ACX7" s="221"/>
    </row>
    <row r="8" spans="1:778" ht="25" customHeight="1" thickBot="1" x14ac:dyDescent="0.25">
      <c r="A8" s="31" t="s">
        <v>4</v>
      </c>
      <c r="B8" s="98" t="s">
        <v>28</v>
      </c>
      <c r="C8" s="97">
        <v>22</v>
      </c>
      <c r="E8"/>
      <c r="I8" s="63">
        <f>Inicio_del_proyecto-WEEKDAY(Inicio_del_proyecto,1)+2+7*(Semana_para_mostrar-1)</f>
        <v>45404</v>
      </c>
      <c r="J8" s="64">
        <f>I8+1</f>
        <v>45405</v>
      </c>
      <c r="K8" s="64">
        <f t="shared" ref="K8:AX8" si="0">J8+1</f>
        <v>45406</v>
      </c>
      <c r="L8" s="64">
        <f t="shared" si="0"/>
        <v>45407</v>
      </c>
      <c r="M8" s="64">
        <f t="shared" si="0"/>
        <v>45408</v>
      </c>
      <c r="N8" s="64">
        <f t="shared" si="0"/>
        <v>45409</v>
      </c>
      <c r="O8" s="65">
        <f t="shared" si="0"/>
        <v>45410</v>
      </c>
      <c r="P8" s="63">
        <f>O8+1</f>
        <v>45411</v>
      </c>
      <c r="Q8" s="64">
        <f>P8+1</f>
        <v>45412</v>
      </c>
      <c r="R8" s="64">
        <f t="shared" si="0"/>
        <v>45413</v>
      </c>
      <c r="S8" s="64">
        <f t="shared" si="0"/>
        <v>45414</v>
      </c>
      <c r="T8" s="64">
        <f t="shared" si="0"/>
        <v>45415</v>
      </c>
      <c r="U8" s="64">
        <f t="shared" si="0"/>
        <v>45416</v>
      </c>
      <c r="V8" s="65">
        <f t="shared" si="0"/>
        <v>45417</v>
      </c>
      <c r="W8" s="63">
        <f>V8+1</f>
        <v>45418</v>
      </c>
      <c r="X8" s="64">
        <f>W8+1</f>
        <v>45419</v>
      </c>
      <c r="Y8" s="64">
        <f t="shared" si="0"/>
        <v>45420</v>
      </c>
      <c r="Z8" s="64">
        <f t="shared" si="0"/>
        <v>45421</v>
      </c>
      <c r="AA8" s="64">
        <f t="shared" si="0"/>
        <v>45422</v>
      </c>
      <c r="AB8" s="64">
        <f t="shared" si="0"/>
        <v>45423</v>
      </c>
      <c r="AC8" s="65">
        <f t="shared" si="0"/>
        <v>45424</v>
      </c>
      <c r="AD8" s="63">
        <f>AC8+1</f>
        <v>45425</v>
      </c>
      <c r="AE8" s="64">
        <f>AD8+1</f>
        <v>45426</v>
      </c>
      <c r="AF8" s="64">
        <f t="shared" si="0"/>
        <v>45427</v>
      </c>
      <c r="AG8" s="64">
        <f t="shared" si="0"/>
        <v>45428</v>
      </c>
      <c r="AH8" s="64">
        <f t="shared" si="0"/>
        <v>45429</v>
      </c>
      <c r="AI8" s="64">
        <f t="shared" si="0"/>
        <v>45430</v>
      </c>
      <c r="AJ8" s="65">
        <f t="shared" si="0"/>
        <v>45431</v>
      </c>
      <c r="AK8" s="63">
        <f>AJ8+1</f>
        <v>45432</v>
      </c>
      <c r="AL8" s="64">
        <f>AK8+1</f>
        <v>45433</v>
      </c>
      <c r="AM8" s="64">
        <f t="shared" si="0"/>
        <v>45434</v>
      </c>
      <c r="AN8" s="64">
        <f t="shared" si="0"/>
        <v>45435</v>
      </c>
      <c r="AO8" s="64">
        <f t="shared" si="0"/>
        <v>45436</v>
      </c>
      <c r="AP8" s="64">
        <f t="shared" si="0"/>
        <v>45437</v>
      </c>
      <c r="AQ8" s="65">
        <f t="shared" si="0"/>
        <v>45438</v>
      </c>
      <c r="AR8" s="63">
        <f>AQ8+1</f>
        <v>45439</v>
      </c>
      <c r="AS8" s="64">
        <f>AR8+1</f>
        <v>45440</v>
      </c>
      <c r="AT8" s="64">
        <f t="shared" si="0"/>
        <v>45441</v>
      </c>
      <c r="AU8" s="64">
        <f t="shared" si="0"/>
        <v>45442</v>
      </c>
      <c r="AV8" s="64">
        <f t="shared" si="0"/>
        <v>45443</v>
      </c>
      <c r="AW8" s="64">
        <f t="shared" si="0"/>
        <v>45444</v>
      </c>
      <c r="AX8" s="65">
        <f t="shared" si="0"/>
        <v>45445</v>
      </c>
      <c r="AY8" s="63">
        <f>AX8+1</f>
        <v>45446</v>
      </c>
      <c r="AZ8" s="64">
        <f>AY8+1</f>
        <v>45447</v>
      </c>
      <c r="BA8" s="64">
        <f t="shared" ref="BA8:BE8" si="1">AZ8+1</f>
        <v>45448</v>
      </c>
      <c r="BB8" s="64">
        <f t="shared" si="1"/>
        <v>45449</v>
      </c>
      <c r="BC8" s="64">
        <f t="shared" si="1"/>
        <v>45450</v>
      </c>
      <c r="BD8" s="64">
        <f t="shared" si="1"/>
        <v>45451</v>
      </c>
      <c r="BE8" s="65">
        <f t="shared" si="1"/>
        <v>45452</v>
      </c>
      <c r="BF8" s="63">
        <f>BE8+1</f>
        <v>45453</v>
      </c>
      <c r="BG8" s="64">
        <f>BF8+1</f>
        <v>45454</v>
      </c>
      <c r="BH8" s="64">
        <f t="shared" ref="BH8:BL8" si="2">BG8+1</f>
        <v>45455</v>
      </c>
      <c r="BI8" s="64">
        <f t="shared" si="2"/>
        <v>45456</v>
      </c>
      <c r="BJ8" s="64">
        <f t="shared" si="2"/>
        <v>45457</v>
      </c>
      <c r="BK8" s="64">
        <f t="shared" si="2"/>
        <v>45458</v>
      </c>
      <c r="BL8" s="65">
        <f t="shared" si="2"/>
        <v>45459</v>
      </c>
      <c r="BM8" s="63">
        <f>BL8+1</f>
        <v>45460</v>
      </c>
      <c r="BN8" s="64">
        <f>BM8+1</f>
        <v>45461</v>
      </c>
      <c r="BO8" s="64">
        <f t="shared" ref="BO8" si="3">BN8+1</f>
        <v>45462</v>
      </c>
      <c r="BP8" s="64">
        <f t="shared" ref="BP8" si="4">BO8+1</f>
        <v>45463</v>
      </c>
      <c r="BQ8" s="64">
        <f t="shared" ref="BQ8" si="5">BP8+1</f>
        <v>45464</v>
      </c>
      <c r="BR8" s="64">
        <f t="shared" ref="BR8" si="6">BQ8+1</f>
        <v>45465</v>
      </c>
      <c r="BS8" s="65">
        <f t="shared" ref="BS8" si="7">BR8+1</f>
        <v>45466</v>
      </c>
      <c r="BT8" s="63">
        <f>BS8+1</f>
        <v>45467</v>
      </c>
      <c r="BU8" s="64">
        <f>BT8+1</f>
        <v>45468</v>
      </c>
      <c r="BV8" s="64">
        <f t="shared" ref="BV8" si="8">BU8+1</f>
        <v>45469</v>
      </c>
      <c r="BW8" s="64">
        <f t="shared" ref="BW8" si="9">BV8+1</f>
        <v>45470</v>
      </c>
      <c r="BX8" s="64">
        <f t="shared" ref="BX8" si="10">BW8+1</f>
        <v>45471</v>
      </c>
      <c r="BY8" s="64">
        <f t="shared" ref="BY8" si="11">BX8+1</f>
        <v>45472</v>
      </c>
      <c r="BZ8" s="65">
        <f t="shared" ref="BZ8" si="12">BY8+1</f>
        <v>45473</v>
      </c>
      <c r="CA8" s="63">
        <f>BZ8+1</f>
        <v>45474</v>
      </c>
      <c r="CB8" s="64">
        <f>CA8+1</f>
        <v>45475</v>
      </c>
      <c r="CC8" s="64">
        <f t="shared" ref="CC8" si="13">CB8+1</f>
        <v>45476</v>
      </c>
      <c r="CD8" s="64">
        <f t="shared" ref="CD8" si="14">CC8+1</f>
        <v>45477</v>
      </c>
      <c r="CE8" s="64">
        <f t="shared" ref="CE8" si="15">CD8+1</f>
        <v>45478</v>
      </c>
      <c r="CF8" s="64">
        <f t="shared" ref="CF8" si="16">CE8+1</f>
        <v>45479</v>
      </c>
      <c r="CG8" s="65">
        <f t="shared" ref="CG8" si="17">CF8+1</f>
        <v>45480</v>
      </c>
      <c r="CH8" s="63">
        <f>CG8+1</f>
        <v>45481</v>
      </c>
      <c r="CI8" s="64">
        <f>CH8+1</f>
        <v>45482</v>
      </c>
      <c r="CJ8" s="64">
        <f t="shared" ref="CJ8" si="18">CI8+1</f>
        <v>45483</v>
      </c>
      <c r="CK8" s="64">
        <f t="shared" ref="CK8" si="19">CJ8+1</f>
        <v>45484</v>
      </c>
      <c r="CL8" s="64">
        <f t="shared" ref="CL8" si="20">CK8+1</f>
        <v>45485</v>
      </c>
      <c r="CM8" s="64">
        <f t="shared" ref="CM8" si="21">CL8+1</f>
        <v>45486</v>
      </c>
      <c r="CN8" s="65">
        <f t="shared" ref="CN8" si="22">CM8+1</f>
        <v>45487</v>
      </c>
      <c r="CO8" s="63">
        <f>CN8+1</f>
        <v>45488</v>
      </c>
      <c r="CP8" s="64">
        <f>CO8+1</f>
        <v>45489</v>
      </c>
      <c r="CQ8" s="64">
        <f t="shared" ref="CQ8" si="23">CP8+1</f>
        <v>45490</v>
      </c>
      <c r="CR8" s="64">
        <f t="shared" ref="CR8" si="24">CQ8+1</f>
        <v>45491</v>
      </c>
      <c r="CS8" s="64">
        <f t="shared" ref="CS8" si="25">CR8+1</f>
        <v>45492</v>
      </c>
      <c r="CT8" s="64">
        <f t="shared" ref="CT8" si="26">CS8+1</f>
        <v>45493</v>
      </c>
      <c r="CU8" s="65">
        <f t="shared" ref="CU8" si="27">CT8+1</f>
        <v>45494</v>
      </c>
      <c r="CV8" s="63">
        <f>CU8+1</f>
        <v>45495</v>
      </c>
      <c r="CW8" s="64">
        <f>CV8+1</f>
        <v>45496</v>
      </c>
      <c r="CX8" s="64">
        <f t="shared" ref="CX8" si="28">CW8+1</f>
        <v>45497</v>
      </c>
      <c r="CY8" s="64">
        <f t="shared" ref="CY8" si="29">CX8+1</f>
        <v>45498</v>
      </c>
      <c r="CZ8" s="64">
        <f t="shared" ref="CZ8" si="30">CY8+1</f>
        <v>45499</v>
      </c>
      <c r="DA8" s="64">
        <f t="shared" ref="DA8" si="31">CZ8+1</f>
        <v>45500</v>
      </c>
      <c r="DB8" s="65">
        <f t="shared" ref="DB8" si="32">DA8+1</f>
        <v>45501</v>
      </c>
      <c r="DC8" s="63">
        <f>DB8+1</f>
        <v>45502</v>
      </c>
      <c r="DD8" s="64">
        <f>DC8+1</f>
        <v>45503</v>
      </c>
      <c r="DE8" s="64">
        <f t="shared" ref="DE8" si="33">DD8+1</f>
        <v>45504</v>
      </c>
      <c r="DF8" s="64">
        <f t="shared" ref="DF8" si="34">DE8+1</f>
        <v>45505</v>
      </c>
      <c r="DG8" s="64">
        <f t="shared" ref="DG8" si="35">DF8+1</f>
        <v>45506</v>
      </c>
      <c r="DH8" s="64">
        <f t="shared" ref="DH8" si="36">DG8+1</f>
        <v>45507</v>
      </c>
      <c r="DI8" s="65">
        <f t="shared" ref="DI8" si="37">DH8+1</f>
        <v>45508</v>
      </c>
      <c r="DJ8" s="63">
        <f>DI8+1</f>
        <v>45509</v>
      </c>
      <c r="DK8" s="64">
        <f>DJ8+1</f>
        <v>45510</v>
      </c>
      <c r="DL8" s="64">
        <f t="shared" ref="DL8" si="38">DK8+1</f>
        <v>45511</v>
      </c>
      <c r="DM8" s="64">
        <f t="shared" ref="DM8" si="39">DL8+1</f>
        <v>45512</v>
      </c>
      <c r="DN8" s="64">
        <f t="shared" ref="DN8" si="40">DM8+1</f>
        <v>45513</v>
      </c>
      <c r="DO8" s="64">
        <f t="shared" ref="DO8" si="41">DN8+1</f>
        <v>45514</v>
      </c>
      <c r="DP8" s="65">
        <f t="shared" ref="DP8" si="42">DO8+1</f>
        <v>45515</v>
      </c>
      <c r="DQ8" s="63">
        <f>DP8+1</f>
        <v>45516</v>
      </c>
      <c r="DR8" s="64">
        <f>DQ8+1</f>
        <v>45517</v>
      </c>
      <c r="DS8" s="64">
        <f t="shared" ref="DS8" si="43">DR8+1</f>
        <v>45518</v>
      </c>
      <c r="DT8" s="64">
        <f t="shared" ref="DT8" si="44">DS8+1</f>
        <v>45519</v>
      </c>
      <c r="DU8" s="64">
        <f t="shared" ref="DU8" si="45">DT8+1</f>
        <v>45520</v>
      </c>
      <c r="DV8" s="64">
        <f t="shared" ref="DV8" si="46">DU8+1</f>
        <v>45521</v>
      </c>
      <c r="DW8" s="65">
        <f t="shared" ref="DW8" si="47">DV8+1</f>
        <v>45522</v>
      </c>
      <c r="DX8" s="63">
        <f>DW8+1</f>
        <v>45523</v>
      </c>
      <c r="DY8" s="64">
        <f>DX8+1</f>
        <v>45524</v>
      </c>
      <c r="DZ8" s="64">
        <f t="shared" ref="DZ8" si="48">DY8+1</f>
        <v>45525</v>
      </c>
      <c r="EA8" s="64">
        <f t="shared" ref="EA8" si="49">DZ8+1</f>
        <v>45526</v>
      </c>
      <c r="EB8" s="64">
        <f t="shared" ref="EB8" si="50">EA8+1</f>
        <v>45527</v>
      </c>
      <c r="EC8" s="64">
        <f t="shared" ref="EC8" si="51">EB8+1</f>
        <v>45528</v>
      </c>
      <c r="ED8" s="65">
        <f t="shared" ref="ED8" si="52">EC8+1</f>
        <v>45529</v>
      </c>
      <c r="EE8" s="63">
        <f>ED8+1</f>
        <v>45530</v>
      </c>
      <c r="EF8" s="64">
        <f>EE8+1</f>
        <v>45531</v>
      </c>
      <c r="EG8" s="64">
        <f t="shared" ref="EG8" si="53">EF8+1</f>
        <v>45532</v>
      </c>
      <c r="EH8" s="64">
        <f t="shared" ref="EH8" si="54">EG8+1</f>
        <v>45533</v>
      </c>
      <c r="EI8" s="64">
        <f t="shared" ref="EI8" si="55">EH8+1</f>
        <v>45534</v>
      </c>
      <c r="EJ8" s="64">
        <f t="shared" ref="EJ8" si="56">EI8+1</f>
        <v>45535</v>
      </c>
      <c r="EK8" s="65">
        <f t="shared" ref="EK8" si="57">EJ8+1</f>
        <v>45536</v>
      </c>
      <c r="EL8" s="63">
        <f>EK8+1</f>
        <v>45537</v>
      </c>
      <c r="EM8" s="64">
        <f>EL8+1</f>
        <v>45538</v>
      </c>
      <c r="EN8" s="64">
        <f t="shared" ref="EN8" si="58">EM8+1</f>
        <v>45539</v>
      </c>
      <c r="EO8" s="64">
        <f t="shared" ref="EO8" si="59">EN8+1</f>
        <v>45540</v>
      </c>
      <c r="EP8" s="64">
        <f t="shared" ref="EP8" si="60">EO8+1</f>
        <v>45541</v>
      </c>
      <c r="EQ8" s="64">
        <f t="shared" ref="EQ8" si="61">EP8+1</f>
        <v>45542</v>
      </c>
      <c r="ER8" s="65">
        <f t="shared" ref="ER8" si="62">EQ8+1</f>
        <v>45543</v>
      </c>
      <c r="ES8" s="63">
        <f>ER8+1</f>
        <v>45544</v>
      </c>
      <c r="ET8" s="64">
        <f>ES8+1</f>
        <v>45545</v>
      </c>
      <c r="EU8" s="64">
        <f t="shared" ref="EU8" si="63">ET8+1</f>
        <v>45546</v>
      </c>
      <c r="EV8" s="64">
        <f t="shared" ref="EV8" si="64">EU8+1</f>
        <v>45547</v>
      </c>
      <c r="EW8" s="64">
        <f t="shared" ref="EW8" si="65">EV8+1</f>
        <v>45548</v>
      </c>
      <c r="EX8" s="64">
        <f t="shared" ref="EX8" si="66">EW8+1</f>
        <v>45549</v>
      </c>
      <c r="EY8" s="65">
        <f t="shared" ref="EY8" si="67">EX8+1</f>
        <v>45550</v>
      </c>
      <c r="EZ8" s="63">
        <f>EY8+1</f>
        <v>45551</v>
      </c>
      <c r="FA8" s="64">
        <f>EZ8+1</f>
        <v>45552</v>
      </c>
      <c r="FB8" s="64">
        <f t="shared" ref="FB8" si="68">FA8+1</f>
        <v>45553</v>
      </c>
      <c r="FC8" s="64">
        <f t="shared" ref="FC8" si="69">FB8+1</f>
        <v>45554</v>
      </c>
      <c r="FD8" s="64">
        <f t="shared" ref="FD8" si="70">FC8+1</f>
        <v>45555</v>
      </c>
      <c r="FE8" s="64">
        <f t="shared" ref="FE8" si="71">FD8+1</f>
        <v>45556</v>
      </c>
      <c r="FF8" s="65">
        <f t="shared" ref="FF8" si="72">FE8+1</f>
        <v>45557</v>
      </c>
      <c r="FG8" s="63">
        <f>FF8+1</f>
        <v>45558</v>
      </c>
      <c r="FH8" s="64">
        <f>FG8+1</f>
        <v>45559</v>
      </c>
      <c r="FI8" s="64">
        <f t="shared" ref="FI8" si="73">FH8+1</f>
        <v>45560</v>
      </c>
      <c r="FJ8" s="64">
        <f t="shared" ref="FJ8" si="74">FI8+1</f>
        <v>45561</v>
      </c>
      <c r="FK8" s="64">
        <f t="shared" ref="FK8" si="75">FJ8+1</f>
        <v>45562</v>
      </c>
      <c r="FL8" s="64">
        <f t="shared" ref="FL8" si="76">FK8+1</f>
        <v>45563</v>
      </c>
      <c r="FM8" s="65">
        <f t="shared" ref="FM8" si="77">FL8+1</f>
        <v>45564</v>
      </c>
      <c r="FN8" s="63">
        <f>FM8+1</f>
        <v>45565</v>
      </c>
      <c r="FO8" s="64">
        <f>FN8+1</f>
        <v>45566</v>
      </c>
      <c r="FP8" s="64">
        <f t="shared" ref="FP8" si="78">FO8+1</f>
        <v>45567</v>
      </c>
      <c r="FQ8" s="64">
        <f t="shared" ref="FQ8" si="79">FP8+1</f>
        <v>45568</v>
      </c>
      <c r="FR8" s="64">
        <f t="shared" ref="FR8" si="80">FQ8+1</f>
        <v>45569</v>
      </c>
      <c r="FS8" s="64">
        <f t="shared" ref="FS8" si="81">FR8+1</f>
        <v>45570</v>
      </c>
      <c r="FT8" s="65">
        <f t="shared" ref="FT8" si="82">FS8+1</f>
        <v>45571</v>
      </c>
      <c r="FU8" s="63">
        <f>FT8+1</f>
        <v>45572</v>
      </c>
      <c r="FV8" s="64">
        <f>FU8+1</f>
        <v>45573</v>
      </c>
      <c r="FW8" s="64">
        <f t="shared" ref="FW8" si="83">FV8+1</f>
        <v>45574</v>
      </c>
      <c r="FX8" s="64">
        <f t="shared" ref="FX8" si="84">FW8+1</f>
        <v>45575</v>
      </c>
      <c r="FY8" s="64">
        <f t="shared" ref="FY8" si="85">FX8+1</f>
        <v>45576</v>
      </c>
      <c r="FZ8" s="64">
        <f t="shared" ref="FZ8" si="86">FY8+1</f>
        <v>45577</v>
      </c>
      <c r="GA8" s="65">
        <f t="shared" ref="GA8" si="87">FZ8+1</f>
        <v>45578</v>
      </c>
      <c r="GB8" s="63">
        <f>GA8+1</f>
        <v>45579</v>
      </c>
      <c r="GC8" s="64">
        <f>GB8+1</f>
        <v>45580</v>
      </c>
      <c r="GD8" s="64">
        <f t="shared" ref="GD8" si="88">GC8+1</f>
        <v>45581</v>
      </c>
      <c r="GE8" s="64">
        <f t="shared" ref="GE8" si="89">GD8+1</f>
        <v>45582</v>
      </c>
      <c r="GF8" s="64">
        <f t="shared" ref="GF8" si="90">GE8+1</f>
        <v>45583</v>
      </c>
      <c r="GG8" s="64">
        <f t="shared" ref="GG8" si="91">GF8+1</f>
        <v>45584</v>
      </c>
      <c r="GH8" s="65">
        <f t="shared" ref="GH8" si="92">GG8+1</f>
        <v>45585</v>
      </c>
      <c r="GI8" s="63">
        <f>GH8+1</f>
        <v>45586</v>
      </c>
      <c r="GJ8" s="64">
        <f>GI8+1</f>
        <v>45587</v>
      </c>
      <c r="GK8" s="64">
        <f t="shared" ref="GK8" si="93">GJ8+1</f>
        <v>45588</v>
      </c>
      <c r="GL8" s="64">
        <f t="shared" ref="GL8" si="94">GK8+1</f>
        <v>45589</v>
      </c>
      <c r="GM8" s="64">
        <f t="shared" ref="GM8" si="95">GL8+1</f>
        <v>45590</v>
      </c>
      <c r="GN8" s="64">
        <f t="shared" ref="GN8" si="96">GM8+1</f>
        <v>45591</v>
      </c>
      <c r="GO8" s="65">
        <f t="shared" ref="GO8" si="97">GN8+1</f>
        <v>45592</v>
      </c>
      <c r="GP8" s="63">
        <f>GO8+1</f>
        <v>45593</v>
      </c>
      <c r="GQ8" s="64">
        <f>GP8+1</f>
        <v>45594</v>
      </c>
      <c r="GR8" s="64">
        <f t="shared" ref="GR8" si="98">GQ8+1</f>
        <v>45595</v>
      </c>
      <c r="GS8" s="64">
        <f t="shared" ref="GS8" si="99">GR8+1</f>
        <v>45596</v>
      </c>
      <c r="GT8" s="64">
        <f t="shared" ref="GT8" si="100">GS8+1</f>
        <v>45597</v>
      </c>
      <c r="GU8" s="64">
        <f t="shared" ref="GU8" si="101">GT8+1</f>
        <v>45598</v>
      </c>
      <c r="GV8" s="65">
        <f t="shared" ref="GV8" si="102">GU8+1</f>
        <v>45599</v>
      </c>
      <c r="GW8" s="63">
        <f>GV8+1</f>
        <v>45600</v>
      </c>
      <c r="GX8" s="64">
        <f>GW8+1</f>
        <v>45601</v>
      </c>
      <c r="GY8" s="64">
        <f t="shared" ref="GY8" si="103">GX8+1</f>
        <v>45602</v>
      </c>
      <c r="GZ8" s="64">
        <f t="shared" ref="GZ8" si="104">GY8+1</f>
        <v>45603</v>
      </c>
      <c r="HA8" s="64">
        <f t="shared" ref="HA8" si="105">GZ8+1</f>
        <v>45604</v>
      </c>
      <c r="HB8" s="64">
        <f t="shared" ref="HB8" si="106">HA8+1</f>
        <v>45605</v>
      </c>
      <c r="HC8" s="65">
        <f t="shared" ref="HC8" si="107">HB8+1</f>
        <v>45606</v>
      </c>
      <c r="HD8" s="63">
        <f>HC8+1</f>
        <v>45607</v>
      </c>
      <c r="HE8" s="64">
        <f>HD8+1</f>
        <v>45608</v>
      </c>
      <c r="HF8" s="64">
        <f t="shared" ref="HF8" si="108">HE8+1</f>
        <v>45609</v>
      </c>
      <c r="HG8" s="64">
        <f t="shared" ref="HG8" si="109">HF8+1</f>
        <v>45610</v>
      </c>
      <c r="HH8" s="64">
        <f t="shared" ref="HH8" si="110">HG8+1</f>
        <v>45611</v>
      </c>
      <c r="HI8" s="64">
        <f t="shared" ref="HI8" si="111">HH8+1</f>
        <v>45612</v>
      </c>
      <c r="HJ8" s="65">
        <f t="shared" ref="HJ8" si="112">HI8+1</f>
        <v>45613</v>
      </c>
      <c r="HK8" s="63">
        <f>HJ8+1</f>
        <v>45614</v>
      </c>
      <c r="HL8" s="64">
        <f>HK8+1</f>
        <v>45615</v>
      </c>
      <c r="HM8" s="64">
        <f t="shared" ref="HM8" si="113">HL8+1</f>
        <v>45616</v>
      </c>
      <c r="HN8" s="64">
        <f t="shared" ref="HN8" si="114">HM8+1</f>
        <v>45617</v>
      </c>
      <c r="HO8" s="64">
        <f t="shared" ref="HO8" si="115">HN8+1</f>
        <v>45618</v>
      </c>
      <c r="HP8" s="64">
        <f t="shared" ref="HP8" si="116">HO8+1</f>
        <v>45619</v>
      </c>
      <c r="HQ8" s="65">
        <f t="shared" ref="HQ8" si="117">HP8+1</f>
        <v>45620</v>
      </c>
      <c r="HR8" s="63">
        <f>HQ8+1</f>
        <v>45621</v>
      </c>
      <c r="HS8" s="64">
        <f>HR8+1</f>
        <v>45622</v>
      </c>
      <c r="HT8" s="64">
        <f t="shared" ref="HT8" si="118">HS8+1</f>
        <v>45623</v>
      </c>
      <c r="HU8" s="64">
        <f t="shared" ref="HU8" si="119">HT8+1</f>
        <v>45624</v>
      </c>
      <c r="HV8" s="64">
        <f t="shared" ref="HV8" si="120">HU8+1</f>
        <v>45625</v>
      </c>
      <c r="HW8" s="64">
        <f t="shared" ref="HW8" si="121">HV8+1</f>
        <v>45626</v>
      </c>
      <c r="HX8" s="65">
        <f t="shared" ref="HX8" si="122">HW8+1</f>
        <v>45627</v>
      </c>
      <c r="HY8" s="63">
        <f>HX8+1</f>
        <v>45628</v>
      </c>
      <c r="HZ8" s="64">
        <f>HY8+1</f>
        <v>45629</v>
      </c>
      <c r="IA8" s="64">
        <f t="shared" ref="IA8" si="123">HZ8+1</f>
        <v>45630</v>
      </c>
      <c r="IB8" s="64">
        <f t="shared" ref="IB8" si="124">IA8+1</f>
        <v>45631</v>
      </c>
      <c r="IC8" s="64">
        <f t="shared" ref="IC8" si="125">IB8+1</f>
        <v>45632</v>
      </c>
      <c r="ID8" s="64">
        <f t="shared" ref="ID8" si="126">IC8+1</f>
        <v>45633</v>
      </c>
      <c r="IE8" s="65">
        <f t="shared" ref="IE8" si="127">ID8+1</f>
        <v>45634</v>
      </c>
      <c r="IF8" s="63">
        <f>IE8+1</f>
        <v>45635</v>
      </c>
      <c r="IG8" s="64">
        <f>IF8+1</f>
        <v>45636</v>
      </c>
      <c r="IH8" s="64">
        <f t="shared" ref="IH8" si="128">IG8+1</f>
        <v>45637</v>
      </c>
      <c r="II8" s="64">
        <f t="shared" ref="II8" si="129">IH8+1</f>
        <v>45638</v>
      </c>
      <c r="IJ8" s="64">
        <f t="shared" ref="IJ8" si="130">II8+1</f>
        <v>45639</v>
      </c>
      <c r="IK8" s="64">
        <f t="shared" ref="IK8" si="131">IJ8+1</f>
        <v>45640</v>
      </c>
      <c r="IL8" s="65">
        <f t="shared" ref="IL8" si="132">IK8+1</f>
        <v>45641</v>
      </c>
      <c r="IM8" s="63">
        <f>IL8+1</f>
        <v>45642</v>
      </c>
      <c r="IN8" s="64">
        <f>IM8+1</f>
        <v>45643</v>
      </c>
      <c r="IO8" s="64">
        <f t="shared" ref="IO8" si="133">IN8+1</f>
        <v>45644</v>
      </c>
      <c r="IP8" s="64">
        <f t="shared" ref="IP8" si="134">IO8+1</f>
        <v>45645</v>
      </c>
      <c r="IQ8" s="64">
        <f t="shared" ref="IQ8" si="135">IP8+1</f>
        <v>45646</v>
      </c>
      <c r="IR8" s="64">
        <f t="shared" ref="IR8" si="136">IQ8+1</f>
        <v>45647</v>
      </c>
      <c r="IS8" s="65">
        <f t="shared" ref="IS8" si="137">IR8+1</f>
        <v>45648</v>
      </c>
      <c r="IT8" s="63">
        <f>IS8+1</f>
        <v>45649</v>
      </c>
      <c r="IU8" s="64">
        <f>IT8+1</f>
        <v>45650</v>
      </c>
      <c r="IV8" s="64">
        <f t="shared" ref="IV8" si="138">IU8+1</f>
        <v>45651</v>
      </c>
      <c r="IW8" s="64">
        <f t="shared" ref="IW8" si="139">IV8+1</f>
        <v>45652</v>
      </c>
      <c r="IX8" s="64">
        <f t="shared" ref="IX8" si="140">IW8+1</f>
        <v>45653</v>
      </c>
      <c r="IY8" s="64">
        <f t="shared" ref="IY8" si="141">IX8+1</f>
        <v>45654</v>
      </c>
      <c r="IZ8" s="65">
        <f t="shared" ref="IZ8" si="142">IY8+1</f>
        <v>45655</v>
      </c>
      <c r="JA8" s="63">
        <f>IZ8+1</f>
        <v>45656</v>
      </c>
      <c r="JB8" s="64">
        <f>JA8+1</f>
        <v>45657</v>
      </c>
      <c r="JC8" s="64">
        <f t="shared" ref="JC8" si="143">JB8+1</f>
        <v>45658</v>
      </c>
      <c r="JD8" s="64">
        <f t="shared" ref="JD8" si="144">JC8+1</f>
        <v>45659</v>
      </c>
      <c r="JE8" s="64">
        <f t="shared" ref="JE8" si="145">JD8+1</f>
        <v>45660</v>
      </c>
      <c r="JF8" s="64">
        <f t="shared" ref="JF8" si="146">JE8+1</f>
        <v>45661</v>
      </c>
      <c r="JG8" s="65">
        <f t="shared" ref="JG8" si="147">JF8+1</f>
        <v>45662</v>
      </c>
      <c r="JH8" s="63">
        <f>JG8+1</f>
        <v>45663</v>
      </c>
      <c r="JI8" s="64">
        <f>JH8+1</f>
        <v>45664</v>
      </c>
      <c r="JJ8" s="64">
        <f t="shared" ref="JJ8" si="148">JI8+1</f>
        <v>45665</v>
      </c>
      <c r="JK8" s="64">
        <f t="shared" ref="JK8" si="149">JJ8+1</f>
        <v>45666</v>
      </c>
      <c r="JL8" s="64">
        <f t="shared" ref="JL8" si="150">JK8+1</f>
        <v>45667</v>
      </c>
      <c r="JM8" s="64">
        <f t="shared" ref="JM8" si="151">JL8+1</f>
        <v>45668</v>
      </c>
      <c r="JN8" s="65">
        <f t="shared" ref="JN8" si="152">JM8+1</f>
        <v>45669</v>
      </c>
      <c r="JO8" s="63">
        <f>JN8+1</f>
        <v>45670</v>
      </c>
      <c r="JP8" s="64">
        <f>JO8+1</f>
        <v>45671</v>
      </c>
      <c r="JQ8" s="64">
        <f t="shared" ref="JQ8" si="153">JP8+1</f>
        <v>45672</v>
      </c>
      <c r="JR8" s="64">
        <f t="shared" ref="JR8" si="154">JQ8+1</f>
        <v>45673</v>
      </c>
      <c r="JS8" s="64">
        <f t="shared" ref="JS8" si="155">JR8+1</f>
        <v>45674</v>
      </c>
      <c r="JT8" s="64">
        <f t="shared" ref="JT8" si="156">JS8+1</f>
        <v>45675</v>
      </c>
      <c r="JU8" s="65">
        <f t="shared" ref="JU8" si="157">JT8+1</f>
        <v>45676</v>
      </c>
      <c r="JV8" s="63">
        <f>JU8+1</f>
        <v>45677</v>
      </c>
      <c r="JW8" s="64">
        <f>JV8+1</f>
        <v>45678</v>
      </c>
      <c r="JX8" s="64">
        <f t="shared" ref="JX8" si="158">JW8+1</f>
        <v>45679</v>
      </c>
      <c r="JY8" s="64">
        <f t="shared" ref="JY8" si="159">JX8+1</f>
        <v>45680</v>
      </c>
      <c r="JZ8" s="64">
        <f t="shared" ref="JZ8" si="160">JY8+1</f>
        <v>45681</v>
      </c>
      <c r="KA8" s="64">
        <f t="shared" ref="KA8" si="161">JZ8+1</f>
        <v>45682</v>
      </c>
      <c r="KB8" s="65">
        <f t="shared" ref="KB8" si="162">KA8+1</f>
        <v>45683</v>
      </c>
      <c r="KC8" s="63">
        <f>KB8+1</f>
        <v>45684</v>
      </c>
      <c r="KD8" s="64">
        <f>KC8+1</f>
        <v>45685</v>
      </c>
      <c r="KE8" s="64">
        <f t="shared" ref="KE8" si="163">KD8+1</f>
        <v>45686</v>
      </c>
      <c r="KF8" s="64">
        <f t="shared" ref="KF8" si="164">KE8+1</f>
        <v>45687</v>
      </c>
      <c r="KG8" s="64">
        <f t="shared" ref="KG8" si="165">KF8+1</f>
        <v>45688</v>
      </c>
      <c r="KH8" s="64">
        <f t="shared" ref="KH8" si="166">KG8+1</f>
        <v>45689</v>
      </c>
      <c r="KI8" s="65">
        <f t="shared" ref="KI8" si="167">KH8+1</f>
        <v>45690</v>
      </c>
      <c r="KJ8" s="63">
        <f>KI8+1</f>
        <v>45691</v>
      </c>
      <c r="KK8" s="64">
        <f>KJ8+1</f>
        <v>45692</v>
      </c>
      <c r="KL8" s="64">
        <f t="shared" ref="KL8" si="168">KK8+1</f>
        <v>45693</v>
      </c>
      <c r="KM8" s="64">
        <f t="shared" ref="KM8" si="169">KL8+1</f>
        <v>45694</v>
      </c>
      <c r="KN8" s="64">
        <f t="shared" ref="KN8" si="170">KM8+1</f>
        <v>45695</v>
      </c>
      <c r="KO8" s="64">
        <f t="shared" ref="KO8" si="171">KN8+1</f>
        <v>45696</v>
      </c>
      <c r="KP8" s="65">
        <f t="shared" ref="KP8" si="172">KO8+1</f>
        <v>45697</v>
      </c>
      <c r="KQ8" s="63">
        <f>KP8+1</f>
        <v>45698</v>
      </c>
      <c r="KR8" s="64">
        <f>KQ8+1</f>
        <v>45699</v>
      </c>
      <c r="KS8" s="64">
        <f t="shared" ref="KS8" si="173">KR8+1</f>
        <v>45700</v>
      </c>
      <c r="KT8" s="64">
        <f t="shared" ref="KT8" si="174">KS8+1</f>
        <v>45701</v>
      </c>
      <c r="KU8" s="64">
        <f t="shared" ref="KU8" si="175">KT8+1</f>
        <v>45702</v>
      </c>
      <c r="KV8" s="64">
        <f t="shared" ref="KV8" si="176">KU8+1</f>
        <v>45703</v>
      </c>
      <c r="KW8" s="65">
        <f t="shared" ref="KW8" si="177">KV8+1</f>
        <v>45704</v>
      </c>
      <c r="KX8" s="63">
        <f>KW8+1</f>
        <v>45705</v>
      </c>
      <c r="KY8" s="64">
        <f>KX8+1</f>
        <v>45706</v>
      </c>
      <c r="KZ8" s="64">
        <f t="shared" ref="KZ8" si="178">KY8+1</f>
        <v>45707</v>
      </c>
      <c r="LA8" s="64">
        <f t="shared" ref="LA8" si="179">KZ8+1</f>
        <v>45708</v>
      </c>
      <c r="LB8" s="64">
        <f t="shared" ref="LB8" si="180">LA8+1</f>
        <v>45709</v>
      </c>
      <c r="LC8" s="64">
        <f t="shared" ref="LC8" si="181">LB8+1</f>
        <v>45710</v>
      </c>
      <c r="LD8" s="65">
        <f t="shared" ref="LD8" si="182">LC8+1</f>
        <v>45711</v>
      </c>
      <c r="LE8" s="63">
        <f>LD8+1</f>
        <v>45712</v>
      </c>
      <c r="LF8" s="64">
        <f>LE8+1</f>
        <v>45713</v>
      </c>
      <c r="LG8" s="64">
        <f t="shared" ref="LG8" si="183">LF8+1</f>
        <v>45714</v>
      </c>
      <c r="LH8" s="64">
        <f t="shared" ref="LH8" si="184">LG8+1</f>
        <v>45715</v>
      </c>
      <c r="LI8" s="64">
        <f t="shared" ref="LI8" si="185">LH8+1</f>
        <v>45716</v>
      </c>
      <c r="LJ8" s="64">
        <f t="shared" ref="LJ8" si="186">LI8+1</f>
        <v>45717</v>
      </c>
      <c r="LK8" s="65">
        <f t="shared" ref="LK8" si="187">LJ8+1</f>
        <v>45718</v>
      </c>
      <c r="LL8" s="63">
        <f>LK8+1</f>
        <v>45719</v>
      </c>
      <c r="LM8" s="64">
        <f>LL8+1</f>
        <v>45720</v>
      </c>
      <c r="LN8" s="64">
        <f t="shared" ref="LN8" si="188">LM8+1</f>
        <v>45721</v>
      </c>
      <c r="LO8" s="64">
        <f t="shared" ref="LO8" si="189">LN8+1</f>
        <v>45722</v>
      </c>
      <c r="LP8" s="64">
        <f t="shared" ref="LP8" si="190">LO8+1</f>
        <v>45723</v>
      </c>
      <c r="LQ8" s="64">
        <f t="shared" ref="LQ8" si="191">LP8+1</f>
        <v>45724</v>
      </c>
      <c r="LR8" s="65">
        <f t="shared" ref="LR8" si="192">LQ8+1</f>
        <v>45725</v>
      </c>
      <c r="LS8" s="63">
        <f>LR8+1</f>
        <v>45726</v>
      </c>
      <c r="LT8" s="64">
        <f>LS8+1</f>
        <v>45727</v>
      </c>
      <c r="LU8" s="64">
        <f t="shared" ref="LU8" si="193">LT8+1</f>
        <v>45728</v>
      </c>
      <c r="LV8" s="64">
        <f t="shared" ref="LV8" si="194">LU8+1</f>
        <v>45729</v>
      </c>
      <c r="LW8" s="64">
        <f t="shared" ref="LW8" si="195">LV8+1</f>
        <v>45730</v>
      </c>
      <c r="LX8" s="64">
        <f t="shared" ref="LX8" si="196">LW8+1</f>
        <v>45731</v>
      </c>
      <c r="LY8" s="65">
        <f t="shared" ref="LY8" si="197">LX8+1</f>
        <v>45732</v>
      </c>
      <c r="LZ8" s="63">
        <f>LY8+1</f>
        <v>45733</v>
      </c>
      <c r="MA8" s="64">
        <f>LZ8+1</f>
        <v>45734</v>
      </c>
      <c r="MB8" s="64">
        <f t="shared" ref="MB8" si="198">MA8+1</f>
        <v>45735</v>
      </c>
      <c r="MC8" s="64">
        <f t="shared" ref="MC8" si="199">MB8+1</f>
        <v>45736</v>
      </c>
      <c r="MD8" s="64">
        <f t="shared" ref="MD8" si="200">MC8+1</f>
        <v>45737</v>
      </c>
      <c r="ME8" s="64">
        <f t="shared" ref="ME8" si="201">MD8+1</f>
        <v>45738</v>
      </c>
      <c r="MF8" s="65">
        <f t="shared" ref="MF8" si="202">ME8+1</f>
        <v>45739</v>
      </c>
      <c r="MG8" s="63">
        <f>MF8+1</f>
        <v>45740</v>
      </c>
      <c r="MH8" s="64">
        <f>MG8+1</f>
        <v>45741</v>
      </c>
      <c r="MI8" s="64">
        <f t="shared" ref="MI8" si="203">MH8+1</f>
        <v>45742</v>
      </c>
      <c r="MJ8" s="64">
        <f t="shared" ref="MJ8" si="204">MI8+1</f>
        <v>45743</v>
      </c>
      <c r="MK8" s="64">
        <f t="shared" ref="MK8" si="205">MJ8+1</f>
        <v>45744</v>
      </c>
      <c r="ML8" s="64">
        <f t="shared" ref="ML8" si="206">MK8+1</f>
        <v>45745</v>
      </c>
      <c r="MM8" s="65">
        <f t="shared" ref="MM8" si="207">ML8+1</f>
        <v>45746</v>
      </c>
      <c r="MN8" s="63">
        <f>MM8+1</f>
        <v>45747</v>
      </c>
      <c r="MO8" s="64">
        <f>MN8+1</f>
        <v>45748</v>
      </c>
      <c r="MP8" s="64">
        <f t="shared" ref="MP8" si="208">MO8+1</f>
        <v>45749</v>
      </c>
      <c r="MQ8" s="64">
        <f t="shared" ref="MQ8" si="209">MP8+1</f>
        <v>45750</v>
      </c>
      <c r="MR8" s="64">
        <f t="shared" ref="MR8" si="210">MQ8+1</f>
        <v>45751</v>
      </c>
      <c r="MS8" s="64">
        <f t="shared" ref="MS8" si="211">MR8+1</f>
        <v>45752</v>
      </c>
      <c r="MT8" s="65">
        <f t="shared" ref="MT8" si="212">MS8+1</f>
        <v>45753</v>
      </c>
      <c r="MU8" s="63">
        <f>MT8+1</f>
        <v>45754</v>
      </c>
      <c r="MV8" s="64">
        <f>MU8+1</f>
        <v>45755</v>
      </c>
      <c r="MW8" s="64">
        <f t="shared" ref="MW8" si="213">MV8+1</f>
        <v>45756</v>
      </c>
      <c r="MX8" s="64">
        <f t="shared" ref="MX8" si="214">MW8+1</f>
        <v>45757</v>
      </c>
      <c r="MY8" s="64">
        <f t="shared" ref="MY8" si="215">MX8+1</f>
        <v>45758</v>
      </c>
      <c r="MZ8" s="64">
        <f t="shared" ref="MZ8" si="216">MY8+1</f>
        <v>45759</v>
      </c>
      <c r="NA8" s="65">
        <f t="shared" ref="NA8" si="217">MZ8+1</f>
        <v>45760</v>
      </c>
      <c r="NB8" s="63">
        <f>NA8+1</f>
        <v>45761</v>
      </c>
      <c r="NC8" s="64">
        <f>NB8+1</f>
        <v>45762</v>
      </c>
      <c r="ND8" s="64">
        <f t="shared" ref="ND8" si="218">NC8+1</f>
        <v>45763</v>
      </c>
      <c r="NE8" s="64">
        <f t="shared" ref="NE8" si="219">ND8+1</f>
        <v>45764</v>
      </c>
      <c r="NF8" s="64">
        <f t="shared" ref="NF8" si="220">NE8+1</f>
        <v>45765</v>
      </c>
      <c r="NG8" s="64">
        <f t="shared" ref="NG8" si="221">NF8+1</f>
        <v>45766</v>
      </c>
      <c r="NH8" s="65">
        <f t="shared" ref="NH8" si="222">NG8+1</f>
        <v>45767</v>
      </c>
      <c r="NI8" s="63">
        <f>NH8+1</f>
        <v>45768</v>
      </c>
      <c r="NJ8" s="64">
        <f>NI8+1</f>
        <v>45769</v>
      </c>
      <c r="NK8" s="64">
        <f t="shared" ref="NK8" si="223">NJ8+1</f>
        <v>45770</v>
      </c>
      <c r="NL8" s="64">
        <f t="shared" ref="NL8" si="224">NK8+1</f>
        <v>45771</v>
      </c>
      <c r="NM8" s="64">
        <f t="shared" ref="NM8" si="225">NL8+1</f>
        <v>45772</v>
      </c>
      <c r="NN8" s="64">
        <f t="shared" ref="NN8" si="226">NM8+1</f>
        <v>45773</v>
      </c>
      <c r="NO8" s="65">
        <f t="shared" ref="NO8" si="227">NN8+1</f>
        <v>45774</v>
      </c>
      <c r="NP8" s="63">
        <f>NO8+1</f>
        <v>45775</v>
      </c>
      <c r="NQ8" s="64">
        <f>NP8+1</f>
        <v>45776</v>
      </c>
      <c r="NR8" s="64">
        <f t="shared" ref="NR8" si="228">NQ8+1</f>
        <v>45777</v>
      </c>
      <c r="NS8" s="64">
        <f t="shared" ref="NS8" si="229">NR8+1</f>
        <v>45778</v>
      </c>
      <c r="NT8" s="64">
        <f t="shared" ref="NT8" si="230">NS8+1</f>
        <v>45779</v>
      </c>
      <c r="NU8" s="64">
        <f t="shared" ref="NU8" si="231">NT8+1</f>
        <v>45780</v>
      </c>
      <c r="NV8" s="65">
        <f t="shared" ref="NV8" si="232">NU8+1</f>
        <v>45781</v>
      </c>
      <c r="NW8" s="63">
        <f>NV8+1</f>
        <v>45782</v>
      </c>
      <c r="NX8" s="64">
        <f>NW8+1</f>
        <v>45783</v>
      </c>
      <c r="NY8" s="64">
        <f t="shared" ref="NY8" si="233">NX8+1</f>
        <v>45784</v>
      </c>
      <c r="NZ8" s="64">
        <f t="shared" ref="NZ8" si="234">NY8+1</f>
        <v>45785</v>
      </c>
      <c r="OA8" s="64">
        <f t="shared" ref="OA8" si="235">NZ8+1</f>
        <v>45786</v>
      </c>
      <c r="OB8" s="64">
        <f t="shared" ref="OB8" si="236">OA8+1</f>
        <v>45787</v>
      </c>
      <c r="OC8" s="65">
        <f t="shared" ref="OC8" si="237">OB8+1</f>
        <v>45788</v>
      </c>
      <c r="OD8" s="63">
        <f>OC8+1</f>
        <v>45789</v>
      </c>
      <c r="OE8" s="64">
        <f>OD8+1</f>
        <v>45790</v>
      </c>
      <c r="OF8" s="64">
        <f t="shared" ref="OF8" si="238">OE8+1</f>
        <v>45791</v>
      </c>
      <c r="OG8" s="64">
        <f t="shared" ref="OG8" si="239">OF8+1</f>
        <v>45792</v>
      </c>
      <c r="OH8" s="64">
        <f t="shared" ref="OH8" si="240">OG8+1</f>
        <v>45793</v>
      </c>
      <c r="OI8" s="64">
        <f t="shared" ref="OI8" si="241">OH8+1</f>
        <v>45794</v>
      </c>
      <c r="OJ8" s="65">
        <f t="shared" ref="OJ8" si="242">OI8+1</f>
        <v>45795</v>
      </c>
      <c r="OK8" s="63">
        <f>OJ8+1</f>
        <v>45796</v>
      </c>
      <c r="OL8" s="64">
        <f>OK8+1</f>
        <v>45797</v>
      </c>
      <c r="OM8" s="64">
        <f t="shared" ref="OM8" si="243">OL8+1</f>
        <v>45798</v>
      </c>
      <c r="ON8" s="64">
        <f t="shared" ref="ON8" si="244">OM8+1</f>
        <v>45799</v>
      </c>
      <c r="OO8" s="64">
        <f t="shared" ref="OO8" si="245">ON8+1</f>
        <v>45800</v>
      </c>
      <c r="OP8" s="64">
        <f t="shared" ref="OP8" si="246">OO8+1</f>
        <v>45801</v>
      </c>
      <c r="OQ8" s="65">
        <f t="shared" ref="OQ8" si="247">OP8+1</f>
        <v>45802</v>
      </c>
      <c r="OR8" s="63">
        <f>OQ8+1</f>
        <v>45803</v>
      </c>
      <c r="OS8" s="64">
        <f>OR8+1</f>
        <v>45804</v>
      </c>
      <c r="OT8" s="64">
        <f t="shared" ref="OT8" si="248">OS8+1</f>
        <v>45805</v>
      </c>
      <c r="OU8" s="64">
        <f t="shared" ref="OU8" si="249">OT8+1</f>
        <v>45806</v>
      </c>
      <c r="OV8" s="64">
        <f t="shared" ref="OV8" si="250">OU8+1</f>
        <v>45807</v>
      </c>
      <c r="OW8" s="64">
        <f t="shared" ref="OW8" si="251">OV8+1</f>
        <v>45808</v>
      </c>
      <c r="OX8" s="65">
        <f t="shared" ref="OX8" si="252">OW8+1</f>
        <v>45809</v>
      </c>
      <c r="OY8" s="63">
        <f>OX8+1</f>
        <v>45810</v>
      </c>
      <c r="OZ8" s="64">
        <f>OY8+1</f>
        <v>45811</v>
      </c>
      <c r="PA8" s="64">
        <f t="shared" ref="PA8" si="253">OZ8+1</f>
        <v>45812</v>
      </c>
      <c r="PB8" s="64">
        <f t="shared" ref="PB8" si="254">PA8+1</f>
        <v>45813</v>
      </c>
      <c r="PC8" s="64">
        <f t="shared" ref="PC8" si="255">PB8+1</f>
        <v>45814</v>
      </c>
      <c r="PD8" s="64">
        <f t="shared" ref="PD8" si="256">PC8+1</f>
        <v>45815</v>
      </c>
      <c r="PE8" s="65">
        <f t="shared" ref="PE8" si="257">PD8+1</f>
        <v>45816</v>
      </c>
      <c r="PF8" s="63">
        <f>PE8+1</f>
        <v>45817</v>
      </c>
      <c r="PG8" s="64">
        <f>PF8+1</f>
        <v>45818</v>
      </c>
      <c r="PH8" s="64">
        <f t="shared" ref="PH8" si="258">PG8+1</f>
        <v>45819</v>
      </c>
      <c r="PI8" s="64">
        <f t="shared" ref="PI8" si="259">PH8+1</f>
        <v>45820</v>
      </c>
      <c r="PJ8" s="64">
        <f t="shared" ref="PJ8" si="260">PI8+1</f>
        <v>45821</v>
      </c>
      <c r="PK8" s="64">
        <f t="shared" ref="PK8" si="261">PJ8+1</f>
        <v>45822</v>
      </c>
      <c r="PL8" s="65">
        <f t="shared" ref="PL8" si="262">PK8+1</f>
        <v>45823</v>
      </c>
      <c r="PM8" s="63">
        <f>PL8+1</f>
        <v>45824</v>
      </c>
      <c r="PN8" s="64">
        <f>PM8+1</f>
        <v>45825</v>
      </c>
      <c r="PO8" s="64">
        <f t="shared" ref="PO8" si="263">PN8+1</f>
        <v>45826</v>
      </c>
      <c r="PP8" s="64">
        <f t="shared" ref="PP8" si="264">PO8+1</f>
        <v>45827</v>
      </c>
      <c r="PQ8" s="64">
        <f t="shared" ref="PQ8" si="265">PP8+1</f>
        <v>45828</v>
      </c>
      <c r="PR8" s="64">
        <f t="shared" ref="PR8" si="266">PQ8+1</f>
        <v>45829</v>
      </c>
      <c r="PS8" s="65">
        <f t="shared" ref="PS8" si="267">PR8+1</f>
        <v>45830</v>
      </c>
      <c r="PT8" s="63">
        <f>PS8+1</f>
        <v>45831</v>
      </c>
      <c r="PU8" s="64">
        <f>PT8+1</f>
        <v>45832</v>
      </c>
      <c r="PV8" s="64">
        <f t="shared" ref="PV8" si="268">PU8+1</f>
        <v>45833</v>
      </c>
      <c r="PW8" s="64">
        <f t="shared" ref="PW8" si="269">PV8+1</f>
        <v>45834</v>
      </c>
      <c r="PX8" s="64">
        <f t="shared" ref="PX8" si="270">PW8+1</f>
        <v>45835</v>
      </c>
      <c r="PY8" s="64">
        <f t="shared" ref="PY8" si="271">PX8+1</f>
        <v>45836</v>
      </c>
      <c r="PZ8" s="65">
        <f t="shared" ref="PZ8" si="272">PY8+1</f>
        <v>45837</v>
      </c>
      <c r="QA8" s="63">
        <f>PZ8+1</f>
        <v>45838</v>
      </c>
      <c r="QB8" s="64">
        <f>QA8+1</f>
        <v>45839</v>
      </c>
      <c r="QC8" s="64">
        <f t="shared" ref="QC8" si="273">QB8+1</f>
        <v>45840</v>
      </c>
      <c r="QD8" s="64">
        <f t="shared" ref="QD8" si="274">QC8+1</f>
        <v>45841</v>
      </c>
      <c r="QE8" s="64">
        <f t="shared" ref="QE8" si="275">QD8+1</f>
        <v>45842</v>
      </c>
      <c r="QF8" s="64">
        <f t="shared" ref="QF8" si="276">QE8+1</f>
        <v>45843</v>
      </c>
      <c r="QG8" s="65">
        <f t="shared" ref="QG8" si="277">QF8+1</f>
        <v>45844</v>
      </c>
      <c r="QH8" s="63">
        <f>QG8+1</f>
        <v>45845</v>
      </c>
      <c r="QI8" s="64">
        <f>QH8+1</f>
        <v>45846</v>
      </c>
      <c r="QJ8" s="64">
        <f t="shared" ref="QJ8" si="278">QI8+1</f>
        <v>45847</v>
      </c>
      <c r="QK8" s="64">
        <f t="shared" ref="QK8" si="279">QJ8+1</f>
        <v>45848</v>
      </c>
      <c r="QL8" s="64">
        <f t="shared" ref="QL8" si="280">QK8+1</f>
        <v>45849</v>
      </c>
      <c r="QM8" s="64">
        <f t="shared" ref="QM8" si="281">QL8+1</f>
        <v>45850</v>
      </c>
      <c r="QN8" s="65">
        <f t="shared" ref="QN8" si="282">QM8+1</f>
        <v>45851</v>
      </c>
      <c r="QO8" s="63">
        <f>QN8+1</f>
        <v>45852</v>
      </c>
      <c r="QP8" s="64">
        <f>QO8+1</f>
        <v>45853</v>
      </c>
      <c r="QQ8" s="64">
        <f t="shared" ref="QQ8" si="283">QP8+1</f>
        <v>45854</v>
      </c>
      <c r="QR8" s="64">
        <f t="shared" ref="QR8" si="284">QQ8+1</f>
        <v>45855</v>
      </c>
      <c r="QS8" s="64">
        <f t="shared" ref="QS8" si="285">QR8+1</f>
        <v>45856</v>
      </c>
      <c r="QT8" s="64">
        <f t="shared" ref="QT8" si="286">QS8+1</f>
        <v>45857</v>
      </c>
      <c r="QU8" s="65">
        <f t="shared" ref="QU8" si="287">QT8+1</f>
        <v>45858</v>
      </c>
      <c r="QV8" s="63">
        <f>QU8+1</f>
        <v>45859</v>
      </c>
      <c r="QW8" s="64">
        <f>QV8+1</f>
        <v>45860</v>
      </c>
      <c r="QX8" s="64">
        <f t="shared" ref="QX8" si="288">QW8+1</f>
        <v>45861</v>
      </c>
      <c r="QY8" s="64">
        <f t="shared" ref="QY8" si="289">QX8+1</f>
        <v>45862</v>
      </c>
      <c r="QZ8" s="64">
        <f t="shared" ref="QZ8" si="290">QY8+1</f>
        <v>45863</v>
      </c>
      <c r="RA8" s="64">
        <f t="shared" ref="RA8" si="291">QZ8+1</f>
        <v>45864</v>
      </c>
      <c r="RB8" s="65">
        <f t="shared" ref="RB8" si="292">RA8+1</f>
        <v>45865</v>
      </c>
      <c r="RC8" s="63">
        <f>RB8+1</f>
        <v>45866</v>
      </c>
      <c r="RD8" s="64">
        <f>RC8+1</f>
        <v>45867</v>
      </c>
      <c r="RE8" s="64">
        <f t="shared" ref="RE8" si="293">RD8+1</f>
        <v>45868</v>
      </c>
      <c r="RF8" s="64">
        <f t="shared" ref="RF8" si="294">RE8+1</f>
        <v>45869</v>
      </c>
      <c r="RG8" s="64">
        <f t="shared" ref="RG8" si="295">RF8+1</f>
        <v>45870</v>
      </c>
      <c r="RH8" s="64">
        <f t="shared" ref="RH8" si="296">RG8+1</f>
        <v>45871</v>
      </c>
      <c r="RI8" s="65">
        <f t="shared" ref="RI8" si="297">RH8+1</f>
        <v>45872</v>
      </c>
      <c r="RJ8" s="63">
        <f>RI8+1</f>
        <v>45873</v>
      </c>
      <c r="RK8" s="64">
        <f>RJ8+1</f>
        <v>45874</v>
      </c>
      <c r="RL8" s="64">
        <f t="shared" ref="RL8" si="298">RK8+1</f>
        <v>45875</v>
      </c>
      <c r="RM8" s="64">
        <f t="shared" ref="RM8" si="299">RL8+1</f>
        <v>45876</v>
      </c>
      <c r="RN8" s="64">
        <f t="shared" ref="RN8" si="300">RM8+1</f>
        <v>45877</v>
      </c>
      <c r="RO8" s="64">
        <f t="shared" ref="RO8" si="301">RN8+1</f>
        <v>45878</v>
      </c>
      <c r="RP8" s="65">
        <f t="shared" ref="RP8" si="302">RO8+1</f>
        <v>45879</v>
      </c>
      <c r="RQ8" s="63">
        <f>RP8+1</f>
        <v>45880</v>
      </c>
      <c r="RR8" s="64">
        <f>RQ8+1</f>
        <v>45881</v>
      </c>
      <c r="RS8" s="64">
        <f t="shared" ref="RS8" si="303">RR8+1</f>
        <v>45882</v>
      </c>
      <c r="RT8" s="64">
        <f t="shared" ref="RT8" si="304">RS8+1</f>
        <v>45883</v>
      </c>
      <c r="RU8" s="64">
        <f t="shared" ref="RU8" si="305">RT8+1</f>
        <v>45884</v>
      </c>
      <c r="RV8" s="64">
        <f t="shared" ref="RV8" si="306">RU8+1</f>
        <v>45885</v>
      </c>
      <c r="RW8" s="65">
        <f t="shared" ref="RW8" si="307">RV8+1</f>
        <v>45886</v>
      </c>
      <c r="RX8" s="63">
        <f>RW8+1</f>
        <v>45887</v>
      </c>
      <c r="RY8" s="64">
        <f>RX8+1</f>
        <v>45888</v>
      </c>
      <c r="RZ8" s="64">
        <f t="shared" ref="RZ8" si="308">RY8+1</f>
        <v>45889</v>
      </c>
      <c r="SA8" s="64">
        <f t="shared" ref="SA8" si="309">RZ8+1</f>
        <v>45890</v>
      </c>
      <c r="SB8" s="64">
        <f t="shared" ref="SB8" si="310">SA8+1</f>
        <v>45891</v>
      </c>
      <c r="SC8" s="64">
        <f t="shared" ref="SC8" si="311">SB8+1</f>
        <v>45892</v>
      </c>
      <c r="SD8" s="65">
        <f t="shared" ref="SD8" si="312">SC8+1</f>
        <v>45893</v>
      </c>
      <c r="SE8" s="63">
        <f>SD8+1</f>
        <v>45894</v>
      </c>
      <c r="SF8" s="64">
        <f>SE8+1</f>
        <v>45895</v>
      </c>
      <c r="SG8" s="64">
        <f t="shared" ref="SG8" si="313">SF8+1</f>
        <v>45896</v>
      </c>
      <c r="SH8" s="64">
        <f t="shared" ref="SH8" si="314">SG8+1</f>
        <v>45897</v>
      </c>
      <c r="SI8" s="64">
        <f t="shared" ref="SI8" si="315">SH8+1</f>
        <v>45898</v>
      </c>
      <c r="SJ8" s="64">
        <f t="shared" ref="SJ8" si="316">SI8+1</f>
        <v>45899</v>
      </c>
      <c r="SK8" s="65">
        <f t="shared" ref="SK8" si="317">SJ8+1</f>
        <v>45900</v>
      </c>
      <c r="SL8" s="63">
        <f>SK8+1</f>
        <v>45901</v>
      </c>
      <c r="SM8" s="64">
        <f>SL8+1</f>
        <v>45902</v>
      </c>
      <c r="SN8" s="64">
        <f t="shared" ref="SN8" si="318">SM8+1</f>
        <v>45903</v>
      </c>
      <c r="SO8" s="64">
        <f t="shared" ref="SO8" si="319">SN8+1</f>
        <v>45904</v>
      </c>
      <c r="SP8" s="64">
        <f t="shared" ref="SP8" si="320">SO8+1</f>
        <v>45905</v>
      </c>
      <c r="SQ8" s="64">
        <f t="shared" ref="SQ8" si="321">SP8+1</f>
        <v>45906</v>
      </c>
      <c r="SR8" s="65">
        <f t="shared" ref="SR8" si="322">SQ8+1</f>
        <v>45907</v>
      </c>
      <c r="SS8" s="63">
        <f>SR8+1</f>
        <v>45908</v>
      </c>
      <c r="ST8" s="64">
        <f>SS8+1</f>
        <v>45909</v>
      </c>
      <c r="SU8" s="64">
        <f t="shared" ref="SU8" si="323">ST8+1</f>
        <v>45910</v>
      </c>
      <c r="SV8" s="64">
        <f t="shared" ref="SV8" si="324">SU8+1</f>
        <v>45911</v>
      </c>
      <c r="SW8" s="64">
        <f t="shared" ref="SW8" si="325">SV8+1</f>
        <v>45912</v>
      </c>
      <c r="SX8" s="64">
        <f t="shared" ref="SX8" si="326">SW8+1</f>
        <v>45913</v>
      </c>
      <c r="SY8" s="65">
        <f t="shared" ref="SY8" si="327">SX8+1</f>
        <v>45914</v>
      </c>
      <c r="SZ8" s="63">
        <f>SY8+1</f>
        <v>45915</v>
      </c>
      <c r="TA8" s="64">
        <f>SZ8+1</f>
        <v>45916</v>
      </c>
      <c r="TB8" s="64">
        <f t="shared" ref="TB8" si="328">TA8+1</f>
        <v>45917</v>
      </c>
      <c r="TC8" s="64">
        <f t="shared" ref="TC8" si="329">TB8+1</f>
        <v>45918</v>
      </c>
      <c r="TD8" s="64">
        <f t="shared" ref="TD8" si="330">TC8+1</f>
        <v>45919</v>
      </c>
      <c r="TE8" s="64">
        <f t="shared" ref="TE8" si="331">TD8+1</f>
        <v>45920</v>
      </c>
      <c r="TF8" s="65">
        <f t="shared" ref="TF8" si="332">TE8+1</f>
        <v>45921</v>
      </c>
      <c r="TG8" s="63">
        <f>TF8+1</f>
        <v>45922</v>
      </c>
      <c r="TH8" s="64">
        <f>TG8+1</f>
        <v>45923</v>
      </c>
      <c r="TI8" s="64">
        <f t="shared" ref="TI8" si="333">TH8+1</f>
        <v>45924</v>
      </c>
      <c r="TJ8" s="64">
        <f t="shared" ref="TJ8" si="334">TI8+1</f>
        <v>45925</v>
      </c>
      <c r="TK8" s="64">
        <f t="shared" ref="TK8" si="335">TJ8+1</f>
        <v>45926</v>
      </c>
      <c r="TL8" s="64">
        <f t="shared" ref="TL8" si="336">TK8+1</f>
        <v>45927</v>
      </c>
      <c r="TM8" s="65">
        <f t="shared" ref="TM8" si="337">TL8+1</f>
        <v>45928</v>
      </c>
      <c r="TN8" s="63">
        <f>TM8+1</f>
        <v>45929</v>
      </c>
      <c r="TO8" s="64">
        <f>TN8+1</f>
        <v>45930</v>
      </c>
      <c r="TP8" s="64">
        <f t="shared" ref="TP8" si="338">TO8+1</f>
        <v>45931</v>
      </c>
      <c r="TQ8" s="64">
        <f t="shared" ref="TQ8" si="339">TP8+1</f>
        <v>45932</v>
      </c>
      <c r="TR8" s="64">
        <f t="shared" ref="TR8" si="340">TQ8+1</f>
        <v>45933</v>
      </c>
      <c r="TS8" s="64">
        <f t="shared" ref="TS8" si="341">TR8+1</f>
        <v>45934</v>
      </c>
      <c r="TT8" s="65">
        <f t="shared" ref="TT8" si="342">TS8+1</f>
        <v>45935</v>
      </c>
      <c r="TU8" s="63">
        <f>TT8+1</f>
        <v>45936</v>
      </c>
      <c r="TV8" s="64">
        <f>TU8+1</f>
        <v>45937</v>
      </c>
      <c r="TW8" s="64">
        <f t="shared" ref="TW8" si="343">TV8+1</f>
        <v>45938</v>
      </c>
      <c r="TX8" s="64">
        <f t="shared" ref="TX8" si="344">TW8+1</f>
        <v>45939</v>
      </c>
      <c r="TY8" s="64">
        <f t="shared" ref="TY8" si="345">TX8+1</f>
        <v>45940</v>
      </c>
      <c r="TZ8" s="64">
        <f t="shared" ref="TZ8" si="346">TY8+1</f>
        <v>45941</v>
      </c>
      <c r="UA8" s="65">
        <f t="shared" ref="UA8" si="347">TZ8+1</f>
        <v>45942</v>
      </c>
      <c r="UB8" s="63">
        <f>UA8+1</f>
        <v>45943</v>
      </c>
      <c r="UC8" s="64">
        <f>UB8+1</f>
        <v>45944</v>
      </c>
      <c r="UD8" s="64">
        <f t="shared" ref="UD8" si="348">UC8+1</f>
        <v>45945</v>
      </c>
      <c r="UE8" s="64">
        <f t="shared" ref="UE8" si="349">UD8+1</f>
        <v>45946</v>
      </c>
      <c r="UF8" s="64">
        <f t="shared" ref="UF8" si="350">UE8+1</f>
        <v>45947</v>
      </c>
      <c r="UG8" s="64">
        <f t="shared" ref="UG8" si="351">UF8+1</f>
        <v>45948</v>
      </c>
      <c r="UH8" s="65">
        <f t="shared" ref="UH8" si="352">UG8+1</f>
        <v>45949</v>
      </c>
      <c r="UI8" s="63">
        <f>UH8+1</f>
        <v>45950</v>
      </c>
      <c r="UJ8" s="64">
        <f>UI8+1</f>
        <v>45951</v>
      </c>
      <c r="UK8" s="64">
        <f t="shared" ref="UK8" si="353">UJ8+1</f>
        <v>45952</v>
      </c>
      <c r="UL8" s="64">
        <f t="shared" ref="UL8" si="354">UK8+1</f>
        <v>45953</v>
      </c>
      <c r="UM8" s="64">
        <f t="shared" ref="UM8" si="355">UL8+1</f>
        <v>45954</v>
      </c>
      <c r="UN8" s="64">
        <f t="shared" ref="UN8" si="356">UM8+1</f>
        <v>45955</v>
      </c>
      <c r="UO8" s="65">
        <f t="shared" ref="UO8" si="357">UN8+1</f>
        <v>45956</v>
      </c>
      <c r="UP8" s="63">
        <f>UO8+1</f>
        <v>45957</v>
      </c>
      <c r="UQ8" s="64">
        <f>UP8+1</f>
        <v>45958</v>
      </c>
      <c r="UR8" s="64">
        <f t="shared" ref="UR8" si="358">UQ8+1</f>
        <v>45959</v>
      </c>
      <c r="US8" s="64">
        <f t="shared" ref="US8" si="359">UR8+1</f>
        <v>45960</v>
      </c>
      <c r="UT8" s="64">
        <f t="shared" ref="UT8" si="360">US8+1</f>
        <v>45961</v>
      </c>
      <c r="UU8" s="64">
        <f t="shared" ref="UU8" si="361">UT8+1</f>
        <v>45962</v>
      </c>
      <c r="UV8" s="65">
        <f t="shared" ref="UV8" si="362">UU8+1</f>
        <v>45963</v>
      </c>
      <c r="UW8" s="63">
        <f>UV8+1</f>
        <v>45964</v>
      </c>
      <c r="UX8" s="64">
        <f>UW8+1</f>
        <v>45965</v>
      </c>
      <c r="UY8" s="64">
        <f t="shared" ref="UY8" si="363">UX8+1</f>
        <v>45966</v>
      </c>
      <c r="UZ8" s="64">
        <f t="shared" ref="UZ8" si="364">UY8+1</f>
        <v>45967</v>
      </c>
      <c r="VA8" s="64">
        <f t="shared" ref="VA8" si="365">UZ8+1</f>
        <v>45968</v>
      </c>
      <c r="VB8" s="64">
        <f t="shared" ref="VB8" si="366">VA8+1</f>
        <v>45969</v>
      </c>
      <c r="VC8" s="65">
        <f t="shared" ref="VC8" si="367">VB8+1</f>
        <v>45970</v>
      </c>
      <c r="VD8" s="63">
        <f>VC8+1</f>
        <v>45971</v>
      </c>
      <c r="VE8" s="64">
        <f>VD8+1</f>
        <v>45972</v>
      </c>
      <c r="VF8" s="64">
        <f t="shared" ref="VF8" si="368">VE8+1</f>
        <v>45973</v>
      </c>
      <c r="VG8" s="64">
        <f t="shared" ref="VG8" si="369">VF8+1</f>
        <v>45974</v>
      </c>
      <c r="VH8" s="64">
        <f t="shared" ref="VH8" si="370">VG8+1</f>
        <v>45975</v>
      </c>
      <c r="VI8" s="64">
        <f t="shared" ref="VI8" si="371">VH8+1</f>
        <v>45976</v>
      </c>
      <c r="VJ8" s="65">
        <f t="shared" ref="VJ8" si="372">VI8+1</f>
        <v>45977</v>
      </c>
      <c r="VK8" s="63">
        <f>VJ8+1</f>
        <v>45978</v>
      </c>
      <c r="VL8" s="64">
        <f>VK8+1</f>
        <v>45979</v>
      </c>
      <c r="VM8" s="64">
        <f t="shared" ref="VM8" si="373">VL8+1</f>
        <v>45980</v>
      </c>
      <c r="VN8" s="64">
        <f t="shared" ref="VN8" si="374">VM8+1</f>
        <v>45981</v>
      </c>
      <c r="VO8" s="64">
        <f t="shared" ref="VO8" si="375">VN8+1</f>
        <v>45982</v>
      </c>
      <c r="VP8" s="64">
        <f t="shared" ref="VP8" si="376">VO8+1</f>
        <v>45983</v>
      </c>
      <c r="VQ8" s="65">
        <f t="shared" ref="VQ8" si="377">VP8+1</f>
        <v>45984</v>
      </c>
      <c r="VR8" s="63">
        <f>VQ8+1</f>
        <v>45985</v>
      </c>
      <c r="VS8" s="64">
        <f>VR8+1</f>
        <v>45986</v>
      </c>
      <c r="VT8" s="64">
        <f t="shared" ref="VT8" si="378">VS8+1</f>
        <v>45987</v>
      </c>
      <c r="VU8" s="64">
        <f t="shared" ref="VU8" si="379">VT8+1</f>
        <v>45988</v>
      </c>
      <c r="VV8" s="64">
        <f t="shared" ref="VV8" si="380">VU8+1</f>
        <v>45989</v>
      </c>
      <c r="VW8" s="64">
        <f t="shared" ref="VW8" si="381">VV8+1</f>
        <v>45990</v>
      </c>
      <c r="VX8" s="65">
        <f t="shared" ref="VX8" si="382">VW8+1</f>
        <v>45991</v>
      </c>
      <c r="VY8" s="63">
        <f>VX8+1</f>
        <v>45992</v>
      </c>
      <c r="VZ8" s="64">
        <f>VY8+1</f>
        <v>45993</v>
      </c>
      <c r="WA8" s="64">
        <f t="shared" ref="WA8" si="383">VZ8+1</f>
        <v>45994</v>
      </c>
      <c r="WB8" s="64">
        <f t="shared" ref="WB8" si="384">WA8+1</f>
        <v>45995</v>
      </c>
      <c r="WC8" s="64">
        <f t="shared" ref="WC8" si="385">WB8+1</f>
        <v>45996</v>
      </c>
      <c r="WD8" s="64">
        <f t="shared" ref="WD8" si="386">WC8+1</f>
        <v>45997</v>
      </c>
      <c r="WE8" s="65">
        <f t="shared" ref="WE8" si="387">WD8+1</f>
        <v>45998</v>
      </c>
      <c r="WF8" s="63">
        <f>WE8+1</f>
        <v>45999</v>
      </c>
      <c r="WG8" s="64">
        <f>WF8+1</f>
        <v>46000</v>
      </c>
      <c r="WH8" s="64">
        <f t="shared" ref="WH8" si="388">WG8+1</f>
        <v>46001</v>
      </c>
      <c r="WI8" s="64">
        <f t="shared" ref="WI8" si="389">WH8+1</f>
        <v>46002</v>
      </c>
      <c r="WJ8" s="64">
        <f t="shared" ref="WJ8" si="390">WI8+1</f>
        <v>46003</v>
      </c>
      <c r="WK8" s="64">
        <f t="shared" ref="WK8" si="391">WJ8+1</f>
        <v>46004</v>
      </c>
      <c r="WL8" s="65">
        <f t="shared" ref="WL8" si="392">WK8+1</f>
        <v>46005</v>
      </c>
      <c r="WM8" s="63">
        <f>WL8+1</f>
        <v>46006</v>
      </c>
      <c r="WN8" s="64">
        <f>WM8+1</f>
        <v>46007</v>
      </c>
      <c r="WO8" s="64">
        <f t="shared" ref="WO8" si="393">WN8+1</f>
        <v>46008</v>
      </c>
      <c r="WP8" s="64">
        <f t="shared" ref="WP8" si="394">WO8+1</f>
        <v>46009</v>
      </c>
      <c r="WQ8" s="64">
        <f t="shared" ref="WQ8" si="395">WP8+1</f>
        <v>46010</v>
      </c>
      <c r="WR8" s="64">
        <f t="shared" ref="WR8" si="396">WQ8+1</f>
        <v>46011</v>
      </c>
      <c r="WS8" s="65">
        <f t="shared" ref="WS8" si="397">WR8+1</f>
        <v>46012</v>
      </c>
      <c r="WT8" s="63">
        <f>WS8+1</f>
        <v>46013</v>
      </c>
      <c r="WU8" s="64">
        <f>WT8+1</f>
        <v>46014</v>
      </c>
      <c r="WV8" s="64">
        <f t="shared" ref="WV8" si="398">WU8+1</f>
        <v>46015</v>
      </c>
      <c r="WW8" s="64">
        <f t="shared" ref="WW8" si="399">WV8+1</f>
        <v>46016</v>
      </c>
      <c r="WX8" s="64">
        <f t="shared" ref="WX8" si="400">WW8+1</f>
        <v>46017</v>
      </c>
      <c r="WY8" s="64">
        <f t="shared" ref="WY8" si="401">WX8+1</f>
        <v>46018</v>
      </c>
      <c r="WZ8" s="65">
        <f t="shared" ref="WZ8" si="402">WY8+1</f>
        <v>46019</v>
      </c>
      <c r="XA8" s="63">
        <f>WZ8+1</f>
        <v>46020</v>
      </c>
      <c r="XB8" s="64">
        <f>XA8+1</f>
        <v>46021</v>
      </c>
      <c r="XC8" s="64">
        <f t="shared" ref="XC8" si="403">XB8+1</f>
        <v>46022</v>
      </c>
      <c r="XD8" s="64">
        <f t="shared" ref="XD8" si="404">XC8+1</f>
        <v>46023</v>
      </c>
      <c r="XE8" s="64">
        <f t="shared" ref="XE8" si="405">XD8+1</f>
        <v>46024</v>
      </c>
      <c r="XF8" s="64">
        <f t="shared" ref="XF8" si="406">XE8+1</f>
        <v>46025</v>
      </c>
      <c r="XG8" s="65">
        <f t="shared" ref="XG8" si="407">XF8+1</f>
        <v>46026</v>
      </c>
      <c r="XH8" s="63">
        <f>XG8+1</f>
        <v>46027</v>
      </c>
      <c r="XI8" s="64">
        <f>XH8+1</f>
        <v>46028</v>
      </c>
      <c r="XJ8" s="64">
        <f t="shared" ref="XJ8" si="408">XI8+1</f>
        <v>46029</v>
      </c>
      <c r="XK8" s="64">
        <f t="shared" ref="XK8" si="409">XJ8+1</f>
        <v>46030</v>
      </c>
      <c r="XL8" s="64">
        <f t="shared" ref="XL8" si="410">XK8+1</f>
        <v>46031</v>
      </c>
      <c r="XM8" s="64">
        <f t="shared" ref="XM8" si="411">XL8+1</f>
        <v>46032</v>
      </c>
      <c r="XN8" s="65">
        <f t="shared" ref="XN8" si="412">XM8+1</f>
        <v>46033</v>
      </c>
      <c r="XO8" s="63">
        <f>XN8+1</f>
        <v>46034</v>
      </c>
      <c r="XP8" s="64">
        <f>XO8+1</f>
        <v>46035</v>
      </c>
      <c r="XQ8" s="64">
        <f t="shared" ref="XQ8" si="413">XP8+1</f>
        <v>46036</v>
      </c>
      <c r="XR8" s="64">
        <f t="shared" ref="XR8" si="414">XQ8+1</f>
        <v>46037</v>
      </c>
      <c r="XS8" s="64">
        <f t="shared" ref="XS8" si="415">XR8+1</f>
        <v>46038</v>
      </c>
      <c r="XT8" s="64">
        <f t="shared" ref="XT8" si="416">XS8+1</f>
        <v>46039</v>
      </c>
      <c r="XU8" s="65">
        <f t="shared" ref="XU8" si="417">XT8+1</f>
        <v>46040</v>
      </c>
      <c r="XV8" s="63">
        <f>XU8+1</f>
        <v>46041</v>
      </c>
      <c r="XW8" s="64">
        <f>XV8+1</f>
        <v>46042</v>
      </c>
      <c r="XX8" s="64">
        <f t="shared" ref="XX8" si="418">XW8+1</f>
        <v>46043</v>
      </c>
      <c r="XY8" s="64">
        <f t="shared" ref="XY8" si="419">XX8+1</f>
        <v>46044</v>
      </c>
      <c r="XZ8" s="64">
        <f t="shared" ref="XZ8" si="420">XY8+1</f>
        <v>46045</v>
      </c>
      <c r="YA8" s="64">
        <f t="shared" ref="YA8" si="421">XZ8+1</f>
        <v>46046</v>
      </c>
      <c r="YB8" s="65">
        <f t="shared" ref="YB8" si="422">YA8+1</f>
        <v>46047</v>
      </c>
      <c r="YC8" s="63">
        <f>YB8+1</f>
        <v>46048</v>
      </c>
      <c r="YD8" s="64">
        <f>YC8+1</f>
        <v>46049</v>
      </c>
      <c r="YE8" s="64">
        <f t="shared" ref="YE8" si="423">YD8+1</f>
        <v>46050</v>
      </c>
      <c r="YF8" s="64">
        <f t="shared" ref="YF8" si="424">YE8+1</f>
        <v>46051</v>
      </c>
      <c r="YG8" s="64">
        <f t="shared" ref="YG8" si="425">YF8+1</f>
        <v>46052</v>
      </c>
      <c r="YH8" s="64">
        <f t="shared" ref="YH8" si="426">YG8+1</f>
        <v>46053</v>
      </c>
      <c r="YI8" s="65">
        <f t="shared" ref="YI8" si="427">YH8+1</f>
        <v>46054</v>
      </c>
      <c r="YJ8" s="63">
        <f>YI8+1</f>
        <v>46055</v>
      </c>
      <c r="YK8" s="64">
        <f>YJ8+1</f>
        <v>46056</v>
      </c>
      <c r="YL8" s="64">
        <f t="shared" ref="YL8" si="428">YK8+1</f>
        <v>46057</v>
      </c>
      <c r="YM8" s="64">
        <f t="shared" ref="YM8" si="429">YL8+1</f>
        <v>46058</v>
      </c>
      <c r="YN8" s="64">
        <f t="shared" ref="YN8" si="430">YM8+1</f>
        <v>46059</v>
      </c>
      <c r="YO8" s="64">
        <f t="shared" ref="YO8" si="431">YN8+1</f>
        <v>46060</v>
      </c>
      <c r="YP8" s="65">
        <f t="shared" ref="YP8" si="432">YO8+1</f>
        <v>46061</v>
      </c>
      <c r="YQ8" s="63">
        <f>YP8+1</f>
        <v>46062</v>
      </c>
      <c r="YR8" s="64">
        <f>YQ8+1</f>
        <v>46063</v>
      </c>
      <c r="YS8" s="64">
        <f t="shared" ref="YS8" si="433">YR8+1</f>
        <v>46064</v>
      </c>
      <c r="YT8" s="64">
        <f t="shared" ref="YT8" si="434">YS8+1</f>
        <v>46065</v>
      </c>
      <c r="YU8" s="64">
        <f t="shared" ref="YU8" si="435">YT8+1</f>
        <v>46066</v>
      </c>
      <c r="YV8" s="64">
        <f t="shared" ref="YV8" si="436">YU8+1</f>
        <v>46067</v>
      </c>
      <c r="YW8" s="65">
        <f t="shared" ref="YW8" si="437">YV8+1</f>
        <v>46068</v>
      </c>
      <c r="YX8" s="63">
        <f>YW8+1</f>
        <v>46069</v>
      </c>
      <c r="YY8" s="64">
        <f>YX8+1</f>
        <v>46070</v>
      </c>
      <c r="YZ8" s="64">
        <f t="shared" ref="YZ8" si="438">YY8+1</f>
        <v>46071</v>
      </c>
      <c r="ZA8" s="64">
        <f t="shared" ref="ZA8" si="439">YZ8+1</f>
        <v>46072</v>
      </c>
      <c r="ZB8" s="64">
        <f t="shared" ref="ZB8" si="440">ZA8+1</f>
        <v>46073</v>
      </c>
      <c r="ZC8" s="64">
        <f t="shared" ref="ZC8" si="441">ZB8+1</f>
        <v>46074</v>
      </c>
      <c r="ZD8" s="65">
        <f t="shared" ref="ZD8" si="442">ZC8+1</f>
        <v>46075</v>
      </c>
      <c r="ZE8" s="63">
        <f>ZD8+1</f>
        <v>46076</v>
      </c>
      <c r="ZF8" s="64">
        <f>ZE8+1</f>
        <v>46077</v>
      </c>
      <c r="ZG8" s="64">
        <f t="shared" ref="ZG8" si="443">ZF8+1</f>
        <v>46078</v>
      </c>
      <c r="ZH8" s="64">
        <f t="shared" ref="ZH8" si="444">ZG8+1</f>
        <v>46079</v>
      </c>
      <c r="ZI8" s="64">
        <f t="shared" ref="ZI8" si="445">ZH8+1</f>
        <v>46080</v>
      </c>
      <c r="ZJ8" s="64">
        <f t="shared" ref="ZJ8" si="446">ZI8+1</f>
        <v>46081</v>
      </c>
      <c r="ZK8" s="65">
        <f t="shared" ref="ZK8" si="447">ZJ8+1</f>
        <v>46082</v>
      </c>
      <c r="ZL8" s="63">
        <f>ZK8+1</f>
        <v>46083</v>
      </c>
      <c r="ZM8" s="64">
        <f>ZL8+1</f>
        <v>46084</v>
      </c>
      <c r="ZN8" s="64">
        <f t="shared" ref="ZN8" si="448">ZM8+1</f>
        <v>46085</v>
      </c>
      <c r="ZO8" s="64">
        <f t="shared" ref="ZO8" si="449">ZN8+1</f>
        <v>46086</v>
      </c>
      <c r="ZP8" s="64">
        <f t="shared" ref="ZP8" si="450">ZO8+1</f>
        <v>46087</v>
      </c>
      <c r="ZQ8" s="64">
        <f t="shared" ref="ZQ8" si="451">ZP8+1</f>
        <v>46088</v>
      </c>
      <c r="ZR8" s="65">
        <f t="shared" ref="ZR8" si="452">ZQ8+1</f>
        <v>46089</v>
      </c>
      <c r="ZS8" s="63">
        <f>ZR8+1</f>
        <v>46090</v>
      </c>
      <c r="ZT8" s="64">
        <f>ZS8+1</f>
        <v>46091</v>
      </c>
      <c r="ZU8" s="64">
        <f t="shared" ref="ZU8" si="453">ZT8+1</f>
        <v>46092</v>
      </c>
      <c r="ZV8" s="64">
        <f t="shared" ref="ZV8" si="454">ZU8+1</f>
        <v>46093</v>
      </c>
      <c r="ZW8" s="64">
        <f t="shared" ref="ZW8" si="455">ZV8+1</f>
        <v>46094</v>
      </c>
      <c r="ZX8" s="64">
        <f t="shared" ref="ZX8" si="456">ZW8+1</f>
        <v>46095</v>
      </c>
      <c r="ZY8" s="65">
        <f t="shared" ref="ZY8" si="457">ZX8+1</f>
        <v>46096</v>
      </c>
      <c r="ZZ8" s="63">
        <f>ZY8+1</f>
        <v>46097</v>
      </c>
      <c r="AAA8" s="64">
        <f>ZZ8+1</f>
        <v>46098</v>
      </c>
      <c r="AAB8" s="64">
        <f t="shared" ref="AAB8" si="458">AAA8+1</f>
        <v>46099</v>
      </c>
      <c r="AAC8" s="64">
        <f t="shared" ref="AAC8" si="459">AAB8+1</f>
        <v>46100</v>
      </c>
      <c r="AAD8" s="64">
        <f t="shared" ref="AAD8" si="460">AAC8+1</f>
        <v>46101</v>
      </c>
      <c r="AAE8" s="64">
        <f t="shared" ref="AAE8" si="461">AAD8+1</f>
        <v>46102</v>
      </c>
      <c r="AAF8" s="65">
        <f t="shared" ref="AAF8" si="462">AAE8+1</f>
        <v>46103</v>
      </c>
      <c r="AAG8" s="63">
        <f>AAF8+1</f>
        <v>46104</v>
      </c>
      <c r="AAH8" s="64">
        <f>AAG8+1</f>
        <v>46105</v>
      </c>
      <c r="AAI8" s="64">
        <f t="shared" ref="AAI8" si="463">AAH8+1</f>
        <v>46106</v>
      </c>
      <c r="AAJ8" s="64">
        <f t="shared" ref="AAJ8" si="464">AAI8+1</f>
        <v>46107</v>
      </c>
      <c r="AAK8" s="64">
        <f t="shared" ref="AAK8" si="465">AAJ8+1</f>
        <v>46108</v>
      </c>
      <c r="AAL8" s="64">
        <f t="shared" ref="AAL8" si="466">AAK8+1</f>
        <v>46109</v>
      </c>
      <c r="AAM8" s="65">
        <f t="shared" ref="AAM8" si="467">AAL8+1</f>
        <v>46110</v>
      </c>
      <c r="AAN8" s="63">
        <f>AAM8+1</f>
        <v>46111</v>
      </c>
      <c r="AAO8" s="64">
        <f>AAN8+1</f>
        <v>46112</v>
      </c>
      <c r="AAP8" s="64">
        <f t="shared" ref="AAP8" si="468">AAO8+1</f>
        <v>46113</v>
      </c>
      <c r="AAQ8" s="64">
        <f t="shared" ref="AAQ8" si="469">AAP8+1</f>
        <v>46114</v>
      </c>
      <c r="AAR8" s="64">
        <f t="shared" ref="AAR8" si="470">AAQ8+1</f>
        <v>46115</v>
      </c>
      <c r="AAS8" s="64">
        <f t="shared" ref="AAS8" si="471">AAR8+1</f>
        <v>46116</v>
      </c>
      <c r="AAT8" s="65">
        <f t="shared" ref="AAT8" si="472">AAS8+1</f>
        <v>46117</v>
      </c>
      <c r="AAU8" s="63">
        <f>AAT8+1</f>
        <v>46118</v>
      </c>
      <c r="AAV8" s="64">
        <f>AAU8+1</f>
        <v>46119</v>
      </c>
      <c r="AAW8" s="64">
        <f t="shared" ref="AAW8" si="473">AAV8+1</f>
        <v>46120</v>
      </c>
      <c r="AAX8" s="64">
        <f t="shared" ref="AAX8" si="474">AAW8+1</f>
        <v>46121</v>
      </c>
      <c r="AAY8" s="64">
        <f t="shared" ref="AAY8" si="475">AAX8+1</f>
        <v>46122</v>
      </c>
      <c r="AAZ8" s="64">
        <f t="shared" ref="AAZ8" si="476">AAY8+1</f>
        <v>46123</v>
      </c>
      <c r="ABA8" s="65">
        <f t="shared" ref="ABA8" si="477">AAZ8+1</f>
        <v>46124</v>
      </c>
      <c r="ABB8" s="63">
        <f>ABA8+1</f>
        <v>46125</v>
      </c>
      <c r="ABC8" s="64">
        <f>ABB8+1</f>
        <v>46126</v>
      </c>
      <c r="ABD8" s="64">
        <f t="shared" ref="ABD8" si="478">ABC8+1</f>
        <v>46127</v>
      </c>
      <c r="ABE8" s="64">
        <f t="shared" ref="ABE8" si="479">ABD8+1</f>
        <v>46128</v>
      </c>
      <c r="ABF8" s="64">
        <f t="shared" ref="ABF8" si="480">ABE8+1</f>
        <v>46129</v>
      </c>
      <c r="ABG8" s="64">
        <f t="shared" ref="ABG8" si="481">ABF8+1</f>
        <v>46130</v>
      </c>
      <c r="ABH8" s="65">
        <f t="shared" ref="ABH8" si="482">ABG8+1</f>
        <v>46131</v>
      </c>
      <c r="ABI8" s="63">
        <f>ABH8+1</f>
        <v>46132</v>
      </c>
      <c r="ABJ8" s="64">
        <f>ABI8+1</f>
        <v>46133</v>
      </c>
      <c r="ABK8" s="64">
        <f t="shared" ref="ABK8" si="483">ABJ8+1</f>
        <v>46134</v>
      </c>
      <c r="ABL8" s="64">
        <f t="shared" ref="ABL8" si="484">ABK8+1</f>
        <v>46135</v>
      </c>
      <c r="ABM8" s="64">
        <f t="shared" ref="ABM8" si="485">ABL8+1</f>
        <v>46136</v>
      </c>
      <c r="ABN8" s="64">
        <f t="shared" ref="ABN8" si="486">ABM8+1</f>
        <v>46137</v>
      </c>
      <c r="ABO8" s="65">
        <f t="shared" ref="ABO8" si="487">ABN8+1</f>
        <v>46138</v>
      </c>
      <c r="ABP8" s="63">
        <f>ABO8+1</f>
        <v>46139</v>
      </c>
      <c r="ABQ8" s="64">
        <f>ABP8+1</f>
        <v>46140</v>
      </c>
      <c r="ABR8" s="64">
        <f t="shared" ref="ABR8" si="488">ABQ8+1</f>
        <v>46141</v>
      </c>
      <c r="ABS8" s="64">
        <f t="shared" ref="ABS8" si="489">ABR8+1</f>
        <v>46142</v>
      </c>
      <c r="ABT8" s="64">
        <f t="shared" ref="ABT8" si="490">ABS8+1</f>
        <v>46143</v>
      </c>
      <c r="ABU8" s="64">
        <f t="shared" ref="ABU8" si="491">ABT8+1</f>
        <v>46144</v>
      </c>
      <c r="ABV8" s="65">
        <f t="shared" ref="ABV8" si="492">ABU8+1</f>
        <v>46145</v>
      </c>
      <c r="ABW8" s="63">
        <f>ABV8+1</f>
        <v>46146</v>
      </c>
      <c r="ABX8" s="64">
        <f>ABW8+1</f>
        <v>46147</v>
      </c>
      <c r="ABY8" s="64">
        <f t="shared" ref="ABY8" si="493">ABX8+1</f>
        <v>46148</v>
      </c>
      <c r="ABZ8" s="64">
        <f t="shared" ref="ABZ8" si="494">ABY8+1</f>
        <v>46149</v>
      </c>
      <c r="ACA8" s="64">
        <f t="shared" ref="ACA8" si="495">ABZ8+1</f>
        <v>46150</v>
      </c>
      <c r="ACB8" s="64">
        <f t="shared" ref="ACB8" si="496">ACA8+1</f>
        <v>46151</v>
      </c>
      <c r="ACC8" s="65">
        <f t="shared" ref="ACC8" si="497">ACB8+1</f>
        <v>46152</v>
      </c>
      <c r="ACD8" s="63">
        <f>ACC8+1</f>
        <v>46153</v>
      </c>
      <c r="ACE8" s="64">
        <f>ACD8+1</f>
        <v>46154</v>
      </c>
      <c r="ACF8" s="64">
        <f t="shared" ref="ACF8" si="498">ACE8+1</f>
        <v>46155</v>
      </c>
      <c r="ACG8" s="64">
        <f t="shared" ref="ACG8" si="499">ACF8+1</f>
        <v>46156</v>
      </c>
      <c r="ACH8" s="64">
        <f t="shared" ref="ACH8" si="500">ACG8+1</f>
        <v>46157</v>
      </c>
      <c r="ACI8" s="64">
        <f t="shared" ref="ACI8" si="501">ACH8+1</f>
        <v>46158</v>
      </c>
      <c r="ACJ8" s="65">
        <f t="shared" ref="ACJ8" si="502">ACI8+1</f>
        <v>46159</v>
      </c>
      <c r="ACK8" s="63">
        <f>ACJ8+1</f>
        <v>46160</v>
      </c>
      <c r="ACL8" s="64">
        <f>ACK8+1</f>
        <v>46161</v>
      </c>
      <c r="ACM8" s="64">
        <f t="shared" ref="ACM8" si="503">ACL8+1</f>
        <v>46162</v>
      </c>
      <c r="ACN8" s="64">
        <f t="shared" ref="ACN8" si="504">ACM8+1</f>
        <v>46163</v>
      </c>
      <c r="ACO8" s="64">
        <f t="shared" ref="ACO8" si="505">ACN8+1</f>
        <v>46164</v>
      </c>
      <c r="ACP8" s="64">
        <f t="shared" ref="ACP8" si="506">ACO8+1</f>
        <v>46165</v>
      </c>
      <c r="ACQ8" s="65">
        <f t="shared" ref="ACQ8" si="507">ACP8+1</f>
        <v>46166</v>
      </c>
      <c r="ACR8" s="63">
        <f>ACQ8+1</f>
        <v>46167</v>
      </c>
      <c r="ACS8" s="64">
        <f>ACR8+1</f>
        <v>46168</v>
      </c>
      <c r="ACT8" s="64">
        <f t="shared" ref="ACT8" si="508">ACS8+1</f>
        <v>46169</v>
      </c>
      <c r="ACU8" s="64">
        <f t="shared" ref="ACU8" si="509">ACT8+1</f>
        <v>46170</v>
      </c>
      <c r="ACV8" s="64">
        <f t="shared" ref="ACV8" si="510">ACU8+1</f>
        <v>46171</v>
      </c>
      <c r="ACW8" s="64">
        <f t="shared" ref="ACW8" si="511">ACV8+1</f>
        <v>46172</v>
      </c>
      <c r="ACX8" s="65">
        <f t="shared" ref="ACX8" si="512">ACW8+1</f>
        <v>46173</v>
      </c>
    </row>
    <row r="9" spans="1:778" ht="15" customHeight="1" x14ac:dyDescent="0.2">
      <c r="A9" s="31"/>
      <c r="B9" s="92"/>
      <c r="C9" s="96"/>
      <c r="E9"/>
      <c r="I9" s="63"/>
      <c r="J9" s="64"/>
      <c r="K9" s="64"/>
      <c r="L9" s="64"/>
      <c r="M9" s="64"/>
      <c r="N9" s="64"/>
      <c r="O9" s="65"/>
      <c r="P9" s="63"/>
      <c r="Q9" s="64"/>
      <c r="R9" s="64"/>
      <c r="S9" s="64"/>
      <c r="T9" s="64"/>
      <c r="U9" s="64"/>
      <c r="V9" s="65"/>
      <c r="W9" s="63"/>
      <c r="X9" s="64"/>
      <c r="Y9" s="64"/>
      <c r="Z9" s="64"/>
      <c r="AA9" s="64"/>
      <c r="AB9" s="64"/>
      <c r="AC9" s="65"/>
      <c r="AD9" s="63"/>
      <c r="AE9" s="64"/>
      <c r="AF9" s="64"/>
      <c r="AG9" s="64"/>
      <c r="AH9" s="64"/>
      <c r="AI9" s="64"/>
      <c r="AJ9" s="65"/>
      <c r="AK9" s="63"/>
      <c r="AL9" s="64"/>
      <c r="AM9" s="64"/>
      <c r="AN9" s="64"/>
      <c r="AO9" s="64"/>
      <c r="AP9" s="64"/>
      <c r="AQ9" s="65"/>
      <c r="AR9" s="63"/>
      <c r="AS9" s="64"/>
      <c r="AT9" s="64"/>
      <c r="AU9" s="64"/>
      <c r="AV9" s="64"/>
      <c r="AW9" s="64"/>
      <c r="AX9" s="65"/>
      <c r="AY9" s="63"/>
      <c r="AZ9" s="64"/>
      <c r="BA9" s="64"/>
      <c r="BB9" s="64"/>
      <c r="BC9" s="64"/>
      <c r="BD9" s="64"/>
      <c r="BE9" s="65"/>
      <c r="BF9" s="63"/>
      <c r="BG9" s="64"/>
      <c r="BH9" s="64"/>
      <c r="BI9" s="64"/>
      <c r="BJ9" s="64"/>
      <c r="BK9" s="64"/>
      <c r="BL9" s="65"/>
      <c r="BM9" s="63"/>
      <c r="BN9" s="64"/>
      <c r="BO9" s="64"/>
      <c r="BP9" s="64"/>
      <c r="BQ9" s="64"/>
      <c r="BR9" s="64"/>
      <c r="BS9" s="65"/>
      <c r="BT9" s="63"/>
      <c r="BU9" s="64"/>
      <c r="BV9" s="64"/>
      <c r="BW9" s="64"/>
      <c r="BX9" s="64"/>
      <c r="BY9" s="64"/>
      <c r="BZ9" s="65"/>
      <c r="CA9" s="63"/>
      <c r="CB9" s="64"/>
      <c r="CC9" s="64"/>
      <c r="CD9" s="64"/>
      <c r="CE9" s="64"/>
      <c r="CF9" s="64"/>
      <c r="CG9" s="65"/>
      <c r="CH9" s="63"/>
      <c r="CI9" s="64"/>
      <c r="CJ9" s="64"/>
      <c r="CK9" s="64"/>
      <c r="CL9" s="64"/>
      <c r="CM9" s="64"/>
      <c r="CN9" s="65"/>
      <c r="CO9" s="63"/>
      <c r="CP9" s="64"/>
      <c r="CQ9" s="64"/>
      <c r="CR9" s="64"/>
      <c r="CS9" s="64"/>
      <c r="CT9" s="64"/>
      <c r="CU9" s="65"/>
      <c r="CV9" s="63"/>
      <c r="CW9" s="64"/>
      <c r="CX9" s="64"/>
      <c r="CY9" s="64"/>
      <c r="CZ9" s="64"/>
      <c r="DA9" s="64"/>
      <c r="DB9" s="65"/>
      <c r="DC9" s="63"/>
      <c r="DD9" s="64"/>
      <c r="DE9" s="64"/>
      <c r="DF9" s="64"/>
      <c r="DG9" s="64"/>
      <c r="DH9" s="64"/>
      <c r="DI9" s="65"/>
      <c r="DJ9" s="63"/>
      <c r="DK9" s="64"/>
      <c r="DL9" s="64"/>
      <c r="DM9" s="64"/>
      <c r="DN9" s="64"/>
      <c r="DO9" s="64"/>
      <c r="DP9" s="65"/>
      <c r="DQ9" s="63"/>
      <c r="DR9" s="64"/>
      <c r="DS9" s="64"/>
      <c r="DT9" s="64"/>
      <c r="DU9" s="64"/>
      <c r="DV9" s="64"/>
      <c r="DW9" s="65"/>
      <c r="DX9" s="63"/>
      <c r="DY9" s="64"/>
      <c r="DZ9" s="64"/>
      <c r="EA9" s="64"/>
      <c r="EB9" s="64"/>
      <c r="EC9" s="64"/>
      <c r="ED9" s="65"/>
      <c r="EE9" s="63"/>
      <c r="EF9" s="64"/>
      <c r="EG9" s="64"/>
      <c r="EH9" s="64"/>
      <c r="EI9" s="64"/>
      <c r="EJ9" s="64"/>
      <c r="EK9" s="65"/>
      <c r="EL9" s="63"/>
      <c r="EM9" s="64"/>
      <c r="EN9" s="64"/>
      <c r="EO9" s="64"/>
      <c r="EP9" s="64"/>
      <c r="EQ9" s="64"/>
      <c r="ER9" s="65"/>
      <c r="ES9" s="63"/>
      <c r="ET9" s="64"/>
      <c r="EU9" s="64"/>
      <c r="EV9" s="64"/>
      <c r="EW9" s="64"/>
      <c r="EX9" s="64"/>
      <c r="EY9" s="65"/>
      <c r="EZ9" s="63"/>
      <c r="FA9" s="64"/>
      <c r="FB9" s="64"/>
      <c r="FC9" s="64"/>
      <c r="FD9" s="64"/>
      <c r="FE9" s="64"/>
      <c r="FF9" s="65"/>
      <c r="FG9" s="63"/>
      <c r="FH9" s="64"/>
      <c r="FI9" s="64"/>
      <c r="FJ9" s="64"/>
      <c r="FK9" s="64"/>
      <c r="FL9" s="64"/>
      <c r="FM9" s="65"/>
      <c r="FN9" s="63"/>
      <c r="FO9" s="64"/>
      <c r="FP9" s="64"/>
      <c r="FQ9" s="64"/>
      <c r="FR9" s="64"/>
      <c r="FS9" s="64"/>
      <c r="FT9" s="65"/>
      <c r="FU9" s="63"/>
      <c r="FV9" s="64"/>
      <c r="FW9" s="64"/>
      <c r="FX9" s="64"/>
      <c r="FY9" s="64"/>
      <c r="FZ9" s="64"/>
      <c r="GA9" s="65"/>
      <c r="GB9" s="63"/>
      <c r="GC9" s="64"/>
      <c r="GD9" s="64"/>
      <c r="GE9" s="64"/>
      <c r="GF9" s="64"/>
      <c r="GG9" s="64"/>
      <c r="GH9" s="65"/>
      <c r="GI9" s="63"/>
      <c r="GJ9" s="64"/>
      <c r="GK9" s="64"/>
      <c r="GL9" s="64"/>
      <c r="GM9" s="64"/>
      <c r="GN9" s="64"/>
      <c r="GO9" s="65"/>
      <c r="GP9" s="63"/>
      <c r="GQ9" s="64"/>
      <c r="GR9" s="64"/>
      <c r="GS9" s="64"/>
      <c r="GT9" s="64"/>
      <c r="GU9" s="64"/>
      <c r="GV9" s="65"/>
      <c r="GW9" s="63"/>
      <c r="GX9" s="64"/>
      <c r="GY9" s="64"/>
      <c r="GZ9" s="64"/>
      <c r="HA9" s="64"/>
      <c r="HB9" s="64"/>
      <c r="HC9" s="65"/>
      <c r="HD9" s="63"/>
      <c r="HE9" s="64"/>
      <c r="HF9" s="64"/>
      <c r="HG9" s="64"/>
      <c r="HH9" s="64"/>
      <c r="HI9" s="64"/>
      <c r="HJ9" s="65"/>
      <c r="HK9" s="63"/>
      <c r="HL9" s="64"/>
      <c r="HM9" s="64"/>
      <c r="HN9" s="64"/>
      <c r="HO9" s="64"/>
      <c r="HP9" s="64"/>
      <c r="HQ9" s="65"/>
      <c r="HR9" s="63"/>
      <c r="HS9" s="64"/>
      <c r="HT9" s="64"/>
      <c r="HU9" s="64"/>
      <c r="HV9" s="64"/>
      <c r="HW9" s="64"/>
      <c r="HX9" s="65"/>
      <c r="HY9" s="63"/>
      <c r="HZ9" s="64"/>
      <c r="IA9" s="64"/>
      <c r="IB9" s="64"/>
      <c r="IC9" s="64"/>
      <c r="ID9" s="64"/>
      <c r="IE9" s="65"/>
      <c r="IF9" s="63"/>
      <c r="IG9" s="64"/>
      <c r="IH9" s="64"/>
      <c r="II9" s="64"/>
      <c r="IJ9" s="64"/>
      <c r="IK9" s="64"/>
      <c r="IL9" s="65"/>
      <c r="IM9" s="63"/>
      <c r="IN9" s="64"/>
      <c r="IO9" s="64"/>
      <c r="IP9" s="64"/>
      <c r="IQ9" s="64"/>
      <c r="IR9" s="64"/>
      <c r="IS9" s="65"/>
      <c r="IT9" s="63"/>
      <c r="IU9" s="64"/>
      <c r="IV9" s="64"/>
      <c r="IW9" s="64"/>
      <c r="IX9" s="64"/>
      <c r="IY9" s="64"/>
      <c r="IZ9" s="65"/>
      <c r="JA9" s="63"/>
      <c r="JB9" s="64"/>
      <c r="JC9" s="64"/>
      <c r="JD9" s="64"/>
      <c r="JE9" s="64"/>
      <c r="JF9" s="64"/>
      <c r="JG9" s="65"/>
      <c r="JH9" s="63"/>
      <c r="JI9" s="64"/>
      <c r="JJ9" s="64"/>
      <c r="JK9" s="64"/>
      <c r="JL9" s="64"/>
      <c r="JM9" s="64"/>
      <c r="JN9" s="65"/>
      <c r="JO9" s="63"/>
      <c r="JP9" s="64"/>
      <c r="JQ9" s="64"/>
      <c r="JR9" s="64"/>
      <c r="JS9" s="64"/>
      <c r="JT9" s="64"/>
      <c r="JU9" s="65"/>
      <c r="JV9" s="63"/>
      <c r="JW9" s="64"/>
      <c r="JX9" s="64"/>
      <c r="JY9" s="64"/>
      <c r="JZ9" s="64"/>
      <c r="KA9" s="64"/>
      <c r="KB9" s="65"/>
      <c r="KC9" s="63"/>
      <c r="KD9" s="64"/>
      <c r="KE9" s="64"/>
      <c r="KF9" s="64"/>
      <c r="KG9" s="64"/>
      <c r="KH9" s="64"/>
      <c r="KI9" s="65"/>
      <c r="KJ9" s="63"/>
      <c r="KK9" s="64"/>
      <c r="KL9" s="64"/>
      <c r="KM9" s="64"/>
      <c r="KN9" s="64"/>
      <c r="KO9" s="64"/>
      <c r="KP9" s="65"/>
      <c r="KQ9" s="63"/>
      <c r="KR9" s="64"/>
      <c r="KS9" s="64"/>
      <c r="KT9" s="64"/>
      <c r="KU9" s="64"/>
      <c r="KV9" s="64"/>
      <c r="KW9" s="65"/>
      <c r="KX9" s="63"/>
      <c r="KY9" s="64"/>
      <c r="KZ9" s="64"/>
      <c r="LA9" s="64"/>
      <c r="LB9" s="64"/>
      <c r="LC9" s="64"/>
      <c r="LD9" s="65"/>
      <c r="LE9" s="63"/>
      <c r="LF9" s="64"/>
      <c r="LG9" s="64"/>
      <c r="LH9" s="64"/>
      <c r="LI9" s="64"/>
      <c r="LJ9" s="64"/>
      <c r="LK9" s="65"/>
      <c r="LL9" s="63"/>
      <c r="LM9" s="64"/>
      <c r="LN9" s="64"/>
      <c r="LO9" s="64"/>
      <c r="LP9" s="64"/>
      <c r="LQ9" s="64"/>
      <c r="LR9" s="65"/>
      <c r="LS9" s="63"/>
      <c r="LT9" s="64"/>
      <c r="LU9" s="64"/>
      <c r="LV9" s="64"/>
      <c r="LW9" s="64"/>
      <c r="LX9" s="64"/>
      <c r="LY9" s="65"/>
      <c r="LZ9" s="63"/>
      <c r="MA9" s="64"/>
      <c r="MB9" s="64"/>
      <c r="MC9" s="64"/>
      <c r="MD9" s="64"/>
      <c r="ME9" s="64"/>
      <c r="MF9" s="65"/>
      <c r="MG9" s="63"/>
      <c r="MH9" s="64"/>
      <c r="MI9" s="64"/>
      <c r="MJ9" s="64"/>
      <c r="MK9" s="64"/>
      <c r="ML9" s="64"/>
      <c r="MM9" s="65"/>
      <c r="MN9" s="63"/>
      <c r="MO9" s="64"/>
      <c r="MP9" s="64"/>
      <c r="MQ9" s="64"/>
      <c r="MR9" s="64"/>
      <c r="MS9" s="64"/>
      <c r="MT9" s="65"/>
      <c r="MU9" s="63"/>
      <c r="MV9" s="64"/>
      <c r="MW9" s="64"/>
      <c r="MX9" s="64"/>
      <c r="MY9" s="64"/>
      <c r="MZ9" s="64"/>
      <c r="NA9" s="65"/>
      <c r="NB9" s="63"/>
      <c r="NC9" s="64"/>
      <c r="ND9" s="64"/>
      <c r="NE9" s="64"/>
      <c r="NF9" s="64"/>
      <c r="NG9" s="64"/>
      <c r="NH9" s="65"/>
      <c r="NI9" s="63"/>
      <c r="NJ9" s="64"/>
      <c r="NK9" s="64"/>
      <c r="NL9" s="64"/>
      <c r="NM9" s="64"/>
      <c r="NN9" s="64"/>
      <c r="NO9" s="65"/>
      <c r="NP9" s="63"/>
      <c r="NQ9" s="64"/>
      <c r="NR9" s="64"/>
      <c r="NS9" s="64"/>
      <c r="NT9" s="64"/>
      <c r="NU9" s="64"/>
      <c r="NV9" s="65"/>
      <c r="NW9" s="63"/>
      <c r="NX9" s="64"/>
      <c r="NY9" s="64"/>
      <c r="NZ9" s="64"/>
      <c r="OA9" s="64"/>
      <c r="OB9" s="64"/>
      <c r="OC9" s="65"/>
      <c r="OD9" s="63"/>
      <c r="OE9" s="64"/>
      <c r="OF9" s="64"/>
      <c r="OG9" s="64"/>
      <c r="OH9" s="64"/>
      <c r="OI9" s="64"/>
      <c r="OJ9" s="65"/>
      <c r="OK9" s="63"/>
      <c r="OL9" s="64"/>
      <c r="OM9" s="64"/>
      <c r="ON9" s="64"/>
      <c r="OO9" s="64"/>
      <c r="OP9" s="64"/>
      <c r="OQ9" s="65"/>
      <c r="OR9" s="63"/>
      <c r="OS9" s="64"/>
      <c r="OT9" s="64"/>
      <c r="OU9" s="64"/>
      <c r="OV9" s="64"/>
      <c r="OW9" s="64"/>
      <c r="OX9" s="65"/>
      <c r="OY9" s="63"/>
      <c r="OZ9" s="64"/>
      <c r="PA9" s="64"/>
      <c r="PB9" s="64"/>
      <c r="PC9" s="64"/>
      <c r="PD9" s="64"/>
      <c r="PE9" s="65"/>
      <c r="PF9" s="63"/>
      <c r="PG9" s="64"/>
      <c r="PH9" s="64"/>
      <c r="PI9" s="64"/>
      <c r="PJ9" s="64"/>
      <c r="PK9" s="64"/>
      <c r="PL9" s="65"/>
      <c r="PM9" s="63"/>
      <c r="PN9" s="64"/>
      <c r="PO9" s="64"/>
      <c r="PP9" s="64"/>
      <c r="PQ9" s="64"/>
      <c r="PR9" s="64"/>
      <c r="PS9" s="65"/>
      <c r="PT9" s="63"/>
      <c r="PU9" s="64"/>
      <c r="PV9" s="64"/>
      <c r="PW9" s="64"/>
      <c r="PX9" s="64"/>
      <c r="PY9" s="64"/>
      <c r="PZ9" s="65"/>
      <c r="QA9" s="63"/>
      <c r="QB9" s="64"/>
      <c r="QC9" s="64"/>
      <c r="QD9" s="64"/>
      <c r="QE9" s="64"/>
      <c r="QF9" s="64"/>
      <c r="QG9" s="65"/>
      <c r="QH9" s="63"/>
      <c r="QI9" s="64"/>
      <c r="QJ9" s="64"/>
      <c r="QK9" s="64"/>
      <c r="QL9" s="64"/>
      <c r="QM9" s="64"/>
      <c r="QN9" s="65"/>
      <c r="QO9" s="63"/>
      <c r="QP9" s="64"/>
      <c r="QQ9" s="64"/>
      <c r="QR9" s="64"/>
      <c r="QS9" s="64"/>
      <c r="QT9" s="64"/>
      <c r="QU9" s="65"/>
      <c r="QV9" s="63"/>
      <c r="QW9" s="64"/>
      <c r="QX9" s="64"/>
      <c r="QY9" s="64"/>
      <c r="QZ9" s="64"/>
      <c r="RA9" s="64"/>
      <c r="RB9" s="65"/>
      <c r="RC9" s="63"/>
      <c r="RD9" s="64"/>
      <c r="RE9" s="64"/>
      <c r="RF9" s="64"/>
      <c r="RG9" s="64"/>
      <c r="RH9" s="64"/>
      <c r="RI9" s="65"/>
      <c r="RJ9" s="63"/>
      <c r="RK9" s="64"/>
      <c r="RL9" s="64"/>
      <c r="RM9" s="64"/>
      <c r="RN9" s="64"/>
      <c r="RO9" s="64"/>
      <c r="RP9" s="65"/>
      <c r="RQ9" s="63"/>
      <c r="RR9" s="64"/>
      <c r="RS9" s="64"/>
      <c r="RT9" s="64"/>
      <c r="RU9" s="64"/>
      <c r="RV9" s="64"/>
      <c r="RW9" s="65"/>
      <c r="RX9" s="63"/>
      <c r="RY9" s="64"/>
      <c r="RZ9" s="64"/>
      <c r="SA9" s="64"/>
      <c r="SB9" s="64"/>
      <c r="SC9" s="64"/>
      <c r="SD9" s="65"/>
      <c r="SE9" s="63"/>
      <c r="SF9" s="64"/>
      <c r="SG9" s="64"/>
      <c r="SH9" s="64"/>
      <c r="SI9" s="64"/>
      <c r="SJ9" s="64"/>
      <c r="SK9" s="65"/>
      <c r="SL9" s="63"/>
      <c r="SM9" s="64"/>
      <c r="SN9" s="64"/>
      <c r="SO9" s="64"/>
      <c r="SP9" s="64"/>
      <c r="SQ9" s="64"/>
      <c r="SR9" s="65"/>
      <c r="SS9" s="63"/>
      <c r="ST9" s="64"/>
      <c r="SU9" s="64"/>
      <c r="SV9" s="64"/>
      <c r="SW9" s="64"/>
      <c r="SX9" s="64"/>
      <c r="SY9" s="65"/>
      <c r="SZ9" s="63"/>
      <c r="TA9" s="64"/>
      <c r="TB9" s="64"/>
      <c r="TC9" s="64"/>
      <c r="TD9" s="64"/>
      <c r="TE9" s="64"/>
      <c r="TF9" s="65"/>
      <c r="TG9" s="63"/>
      <c r="TH9" s="64"/>
      <c r="TI9" s="64"/>
      <c r="TJ9" s="64"/>
      <c r="TK9" s="64"/>
      <c r="TL9" s="64"/>
      <c r="TM9" s="65"/>
      <c r="TN9" s="63"/>
      <c r="TO9" s="64"/>
      <c r="TP9" s="64"/>
      <c r="TQ9" s="64"/>
      <c r="TR9" s="64"/>
      <c r="TS9" s="64"/>
      <c r="TT9" s="65"/>
      <c r="TU9" s="63"/>
      <c r="TV9" s="64"/>
      <c r="TW9" s="64"/>
      <c r="TX9" s="64"/>
      <c r="TY9" s="64"/>
      <c r="TZ9" s="64"/>
      <c r="UA9" s="65"/>
      <c r="UB9" s="63"/>
      <c r="UC9" s="64"/>
      <c r="UD9" s="64"/>
      <c r="UE9" s="64"/>
      <c r="UF9" s="64"/>
      <c r="UG9" s="64"/>
      <c r="UH9" s="65"/>
      <c r="UI9" s="63"/>
      <c r="UJ9" s="64"/>
      <c r="UK9" s="64"/>
      <c r="UL9" s="64"/>
      <c r="UM9" s="64"/>
      <c r="UN9" s="64"/>
      <c r="UO9" s="65"/>
      <c r="UP9" s="63"/>
      <c r="UQ9" s="64"/>
      <c r="UR9" s="64"/>
      <c r="US9" s="64"/>
      <c r="UT9" s="64"/>
      <c r="UU9" s="64"/>
      <c r="UV9" s="65"/>
      <c r="UW9" s="63"/>
      <c r="UX9" s="64"/>
      <c r="UY9" s="64"/>
      <c r="UZ9" s="64"/>
      <c r="VA9" s="64"/>
      <c r="VB9" s="64"/>
      <c r="VC9" s="65"/>
      <c r="VD9" s="63"/>
      <c r="VE9" s="64"/>
      <c r="VF9" s="64"/>
      <c r="VG9" s="64"/>
      <c r="VH9" s="64"/>
      <c r="VI9" s="64"/>
      <c r="VJ9" s="65"/>
      <c r="VK9" s="63"/>
      <c r="VL9" s="64"/>
      <c r="VM9" s="64"/>
      <c r="VN9" s="64"/>
      <c r="VO9" s="64"/>
      <c r="VP9" s="64"/>
      <c r="VQ9" s="65"/>
      <c r="VR9" s="63"/>
      <c r="VS9" s="64"/>
      <c r="VT9" s="64"/>
      <c r="VU9" s="64"/>
      <c r="VV9" s="64"/>
      <c r="VW9" s="64"/>
      <c r="VX9" s="65"/>
      <c r="VY9" s="63"/>
      <c r="VZ9" s="64"/>
      <c r="WA9" s="64"/>
      <c r="WB9" s="64"/>
      <c r="WC9" s="64"/>
      <c r="WD9" s="64"/>
      <c r="WE9" s="65"/>
      <c r="WF9" s="63"/>
      <c r="WG9" s="64"/>
      <c r="WH9" s="64"/>
      <c r="WI9" s="64"/>
      <c r="WJ9" s="64"/>
      <c r="WK9" s="64"/>
      <c r="WL9" s="65"/>
      <c r="WM9" s="63"/>
      <c r="WN9" s="64"/>
      <c r="WO9" s="64"/>
      <c r="WP9" s="64"/>
      <c r="WQ9" s="64"/>
      <c r="WR9" s="64"/>
      <c r="WS9" s="65"/>
      <c r="WT9" s="63"/>
      <c r="WU9" s="64"/>
      <c r="WV9" s="64"/>
      <c r="WW9" s="64"/>
      <c r="WX9" s="64"/>
      <c r="WY9" s="64"/>
      <c r="WZ9" s="65"/>
      <c r="XA9" s="63"/>
      <c r="XB9" s="64"/>
      <c r="XC9" s="64"/>
      <c r="XD9" s="64"/>
      <c r="XE9" s="64"/>
      <c r="XF9" s="64"/>
      <c r="XG9" s="65"/>
      <c r="XH9" s="63"/>
      <c r="XI9" s="64"/>
      <c r="XJ9" s="64"/>
      <c r="XK9" s="64"/>
      <c r="XL9" s="64"/>
      <c r="XM9" s="64"/>
      <c r="XN9" s="65"/>
      <c r="XO9" s="63"/>
      <c r="XP9" s="64"/>
      <c r="XQ9" s="64"/>
      <c r="XR9" s="64"/>
      <c r="XS9" s="64"/>
      <c r="XT9" s="64"/>
      <c r="XU9" s="65"/>
      <c r="XV9" s="63"/>
      <c r="XW9" s="64"/>
      <c r="XX9" s="64"/>
      <c r="XY9" s="64"/>
      <c r="XZ9" s="64"/>
      <c r="YA9" s="64"/>
      <c r="YB9" s="65"/>
      <c r="YC9" s="63"/>
      <c r="YD9" s="64"/>
      <c r="YE9" s="64"/>
      <c r="YF9" s="64"/>
      <c r="YG9" s="64"/>
      <c r="YH9" s="64"/>
      <c r="YI9" s="65"/>
      <c r="YJ9" s="63"/>
      <c r="YK9" s="64"/>
      <c r="YL9" s="64"/>
      <c r="YM9" s="64"/>
      <c r="YN9" s="64"/>
      <c r="YO9" s="64"/>
      <c r="YP9" s="65"/>
      <c r="YQ9" s="63"/>
      <c r="YR9" s="64"/>
      <c r="YS9" s="64"/>
      <c r="YT9" s="64"/>
      <c r="YU9" s="64"/>
      <c r="YV9" s="64"/>
      <c r="YW9" s="65"/>
      <c r="YX9" s="63"/>
      <c r="YY9" s="64"/>
      <c r="YZ9" s="64"/>
      <c r="ZA9" s="64"/>
      <c r="ZB9" s="64"/>
      <c r="ZC9" s="64"/>
      <c r="ZD9" s="65"/>
      <c r="ZE9" s="63"/>
      <c r="ZF9" s="64"/>
      <c r="ZG9" s="64"/>
      <c r="ZH9" s="64"/>
      <c r="ZI9" s="64"/>
      <c r="ZJ9" s="64"/>
      <c r="ZK9" s="65"/>
      <c r="ZL9" s="63"/>
      <c r="ZM9" s="64"/>
      <c r="ZN9" s="64"/>
      <c r="ZO9" s="64"/>
      <c r="ZP9" s="64"/>
      <c r="ZQ9" s="64"/>
      <c r="ZR9" s="65"/>
      <c r="ZS9" s="63"/>
      <c r="ZT9" s="64"/>
      <c r="ZU9" s="64"/>
      <c r="ZV9" s="64"/>
      <c r="ZW9" s="64"/>
      <c r="ZX9" s="64"/>
      <c r="ZY9" s="65"/>
      <c r="ZZ9" s="63"/>
      <c r="AAA9" s="64"/>
      <c r="AAB9" s="64"/>
      <c r="AAC9" s="64"/>
      <c r="AAD9" s="64"/>
      <c r="AAE9" s="64"/>
      <c r="AAF9" s="65"/>
      <c r="AAG9" s="63"/>
      <c r="AAH9" s="64"/>
      <c r="AAI9" s="64"/>
      <c r="AAJ9" s="64"/>
      <c r="AAK9" s="64"/>
      <c r="AAL9" s="64"/>
      <c r="AAM9" s="65"/>
      <c r="AAN9" s="63"/>
      <c r="AAO9" s="64"/>
      <c r="AAP9" s="64"/>
      <c r="AAQ9" s="64"/>
      <c r="AAR9" s="64"/>
      <c r="AAS9" s="64"/>
      <c r="AAT9" s="65"/>
      <c r="AAU9" s="63"/>
      <c r="AAV9" s="64"/>
      <c r="AAW9" s="64"/>
      <c r="AAX9" s="64"/>
      <c r="AAY9" s="64"/>
      <c r="AAZ9" s="64"/>
      <c r="ABA9" s="65"/>
      <c r="ABB9" s="63"/>
      <c r="ABC9" s="64"/>
      <c r="ABD9" s="64"/>
      <c r="ABE9" s="64"/>
      <c r="ABF9" s="64"/>
      <c r="ABG9" s="64"/>
      <c r="ABH9" s="65"/>
      <c r="ABI9" s="63"/>
      <c r="ABJ9" s="64"/>
      <c r="ABK9" s="64"/>
      <c r="ABL9" s="64"/>
      <c r="ABM9" s="64"/>
      <c r="ABN9" s="64"/>
      <c r="ABO9" s="65"/>
      <c r="ABP9" s="63"/>
      <c r="ABQ9" s="64"/>
      <c r="ABR9" s="64"/>
      <c r="ABS9" s="64"/>
      <c r="ABT9" s="64"/>
      <c r="ABU9" s="64"/>
      <c r="ABV9" s="65"/>
      <c r="ABW9" s="63"/>
      <c r="ABX9" s="64"/>
      <c r="ABY9" s="64"/>
      <c r="ABZ9" s="64"/>
      <c r="ACA9" s="64"/>
      <c r="ACB9" s="64"/>
      <c r="ACC9" s="65"/>
      <c r="ACD9" s="63"/>
      <c r="ACE9" s="64"/>
      <c r="ACF9" s="64"/>
      <c r="ACG9" s="64"/>
      <c r="ACH9" s="64"/>
      <c r="ACI9" s="64"/>
      <c r="ACJ9" s="65"/>
      <c r="ACK9" s="63"/>
      <c r="ACL9" s="64"/>
      <c r="ACM9" s="64"/>
      <c r="ACN9" s="64"/>
      <c r="ACO9" s="64"/>
      <c r="ACP9" s="64"/>
      <c r="ACQ9" s="65"/>
      <c r="ACR9" s="63"/>
      <c r="ACS9" s="64"/>
      <c r="ACT9" s="64"/>
      <c r="ACU9" s="64"/>
      <c r="ACV9" s="64"/>
      <c r="ACW9" s="64"/>
      <c r="ACX9" s="65"/>
    </row>
    <row r="10" spans="1:778" ht="30" customHeight="1" thickBot="1" x14ac:dyDescent="0.25">
      <c r="A10" s="31" t="s">
        <v>5</v>
      </c>
      <c r="B10" s="4" t="s">
        <v>16</v>
      </c>
      <c r="C10" s="5" t="s">
        <v>191</v>
      </c>
      <c r="D10" s="5" t="s">
        <v>30</v>
      </c>
      <c r="E10" s="5" t="s">
        <v>31</v>
      </c>
      <c r="F10" s="5" t="s">
        <v>32</v>
      </c>
      <c r="G10" s="5"/>
      <c r="H10" s="5" t="s">
        <v>33</v>
      </c>
      <c r="I10" s="6" t="str">
        <f t="shared" ref="I10" si="513">LEFT(TEXT(I8,"ddd"),1)</f>
        <v>l</v>
      </c>
      <c r="J10" s="6" t="str">
        <f t="shared" ref="J10:AR10" si="514">LEFT(TEXT(J8,"ddd"),1)</f>
        <v>m</v>
      </c>
      <c r="K10" s="6" t="str">
        <f t="shared" si="514"/>
        <v>m</v>
      </c>
      <c r="L10" s="6" t="str">
        <f t="shared" si="514"/>
        <v>j</v>
      </c>
      <c r="M10" s="6" t="str">
        <f t="shared" si="514"/>
        <v>v</v>
      </c>
      <c r="N10" s="6" t="str">
        <f t="shared" si="514"/>
        <v>s</v>
      </c>
      <c r="O10" s="6" t="str">
        <f t="shared" si="514"/>
        <v>d</v>
      </c>
      <c r="P10" s="6" t="str">
        <f t="shared" si="514"/>
        <v>l</v>
      </c>
      <c r="Q10" s="6" t="str">
        <f t="shared" si="514"/>
        <v>m</v>
      </c>
      <c r="R10" s="6" t="str">
        <f t="shared" si="514"/>
        <v>m</v>
      </c>
      <c r="S10" s="6" t="str">
        <f t="shared" si="514"/>
        <v>j</v>
      </c>
      <c r="T10" s="6" t="str">
        <f t="shared" si="514"/>
        <v>v</v>
      </c>
      <c r="U10" s="6" t="str">
        <f t="shared" si="514"/>
        <v>s</v>
      </c>
      <c r="V10" s="6" t="str">
        <f t="shared" si="514"/>
        <v>d</v>
      </c>
      <c r="W10" s="6" t="str">
        <f t="shared" si="514"/>
        <v>l</v>
      </c>
      <c r="X10" s="6" t="str">
        <f t="shared" si="514"/>
        <v>m</v>
      </c>
      <c r="Y10" s="6" t="str">
        <f t="shared" si="514"/>
        <v>m</v>
      </c>
      <c r="Z10" s="6" t="str">
        <f t="shared" si="514"/>
        <v>j</v>
      </c>
      <c r="AA10" s="6" t="str">
        <f t="shared" si="514"/>
        <v>v</v>
      </c>
      <c r="AB10" s="6" t="str">
        <f t="shared" si="514"/>
        <v>s</v>
      </c>
      <c r="AC10" s="6" t="str">
        <f t="shared" si="514"/>
        <v>d</v>
      </c>
      <c r="AD10" s="6" t="str">
        <f t="shared" si="514"/>
        <v>l</v>
      </c>
      <c r="AE10" s="6" t="str">
        <f t="shared" si="514"/>
        <v>m</v>
      </c>
      <c r="AF10" s="6" t="str">
        <f t="shared" si="514"/>
        <v>m</v>
      </c>
      <c r="AG10" s="6" t="str">
        <f t="shared" si="514"/>
        <v>j</v>
      </c>
      <c r="AH10" s="6" t="str">
        <f t="shared" si="514"/>
        <v>v</v>
      </c>
      <c r="AI10" s="6" t="str">
        <f t="shared" si="514"/>
        <v>s</v>
      </c>
      <c r="AJ10" s="6" t="str">
        <f t="shared" si="514"/>
        <v>d</v>
      </c>
      <c r="AK10" s="6" t="str">
        <f t="shared" si="514"/>
        <v>l</v>
      </c>
      <c r="AL10" s="6" t="str">
        <f t="shared" si="514"/>
        <v>m</v>
      </c>
      <c r="AM10" s="6" t="str">
        <f t="shared" si="514"/>
        <v>m</v>
      </c>
      <c r="AN10" s="6" t="str">
        <f t="shared" si="514"/>
        <v>j</v>
      </c>
      <c r="AO10" s="6" t="str">
        <f t="shared" si="514"/>
        <v>v</v>
      </c>
      <c r="AP10" s="6" t="str">
        <f t="shared" si="514"/>
        <v>s</v>
      </c>
      <c r="AQ10" s="6" t="str">
        <f t="shared" si="514"/>
        <v>d</v>
      </c>
      <c r="AR10" s="6" t="str">
        <f t="shared" si="514"/>
        <v>l</v>
      </c>
      <c r="AS10" s="6" t="str">
        <f t="shared" ref="AS10:BL10" si="515">LEFT(TEXT(AS8,"ddd"),1)</f>
        <v>m</v>
      </c>
      <c r="AT10" s="6" t="str">
        <f t="shared" si="515"/>
        <v>m</v>
      </c>
      <c r="AU10" s="6" t="str">
        <f t="shared" si="515"/>
        <v>j</v>
      </c>
      <c r="AV10" s="6" t="str">
        <f t="shared" si="515"/>
        <v>v</v>
      </c>
      <c r="AW10" s="6" t="str">
        <f t="shared" si="515"/>
        <v>s</v>
      </c>
      <c r="AX10" s="6" t="str">
        <f t="shared" si="515"/>
        <v>d</v>
      </c>
      <c r="AY10" s="6" t="str">
        <f t="shared" si="515"/>
        <v>l</v>
      </c>
      <c r="AZ10" s="6" t="str">
        <f t="shared" si="515"/>
        <v>m</v>
      </c>
      <c r="BA10" s="6" t="str">
        <f t="shared" si="515"/>
        <v>m</v>
      </c>
      <c r="BB10" s="6" t="str">
        <f t="shared" si="515"/>
        <v>j</v>
      </c>
      <c r="BC10" s="6" t="str">
        <f t="shared" si="515"/>
        <v>v</v>
      </c>
      <c r="BD10" s="6" t="str">
        <f t="shared" si="515"/>
        <v>s</v>
      </c>
      <c r="BE10" s="6" t="str">
        <f t="shared" si="515"/>
        <v>d</v>
      </c>
      <c r="BF10" s="6" t="str">
        <f t="shared" si="515"/>
        <v>l</v>
      </c>
      <c r="BG10" s="6" t="str">
        <f t="shared" si="515"/>
        <v>m</v>
      </c>
      <c r="BH10" s="6" t="str">
        <f t="shared" si="515"/>
        <v>m</v>
      </c>
      <c r="BI10" s="6" t="str">
        <f t="shared" si="515"/>
        <v>j</v>
      </c>
      <c r="BJ10" s="6" t="str">
        <f t="shared" si="515"/>
        <v>v</v>
      </c>
      <c r="BK10" s="6" t="str">
        <f t="shared" si="515"/>
        <v>s</v>
      </c>
      <c r="BL10" s="6" t="str">
        <f t="shared" si="515"/>
        <v>d</v>
      </c>
      <c r="BM10" s="6" t="str">
        <f t="shared" ref="BM10:CG10" si="516">LEFT(TEXT(BM8,"ddd"),1)</f>
        <v>l</v>
      </c>
      <c r="BN10" s="6" t="str">
        <f t="shared" si="516"/>
        <v>m</v>
      </c>
      <c r="BO10" s="6" t="str">
        <f t="shared" si="516"/>
        <v>m</v>
      </c>
      <c r="BP10" s="6" t="str">
        <f t="shared" si="516"/>
        <v>j</v>
      </c>
      <c r="BQ10" s="6" t="str">
        <f t="shared" si="516"/>
        <v>v</v>
      </c>
      <c r="BR10" s="6" t="str">
        <f t="shared" si="516"/>
        <v>s</v>
      </c>
      <c r="BS10" s="6" t="str">
        <f t="shared" si="516"/>
        <v>d</v>
      </c>
      <c r="BT10" s="6" t="str">
        <f t="shared" si="516"/>
        <v>l</v>
      </c>
      <c r="BU10" s="6" t="str">
        <f t="shared" si="516"/>
        <v>m</v>
      </c>
      <c r="BV10" s="6" t="str">
        <f t="shared" si="516"/>
        <v>m</v>
      </c>
      <c r="BW10" s="6" t="str">
        <f t="shared" si="516"/>
        <v>j</v>
      </c>
      <c r="BX10" s="6" t="str">
        <f t="shared" si="516"/>
        <v>v</v>
      </c>
      <c r="BY10" s="6" t="str">
        <f t="shared" si="516"/>
        <v>s</v>
      </c>
      <c r="BZ10" s="6" t="str">
        <f t="shared" si="516"/>
        <v>d</v>
      </c>
      <c r="CA10" s="6" t="str">
        <f t="shared" si="516"/>
        <v>l</v>
      </c>
      <c r="CB10" s="6" t="str">
        <f t="shared" si="516"/>
        <v>m</v>
      </c>
      <c r="CC10" s="6" t="str">
        <f t="shared" si="516"/>
        <v>m</v>
      </c>
      <c r="CD10" s="6" t="str">
        <f t="shared" si="516"/>
        <v>j</v>
      </c>
      <c r="CE10" s="6" t="str">
        <f t="shared" si="516"/>
        <v>v</v>
      </c>
      <c r="CF10" s="6" t="str">
        <f t="shared" si="516"/>
        <v>s</v>
      </c>
      <c r="CG10" s="6" t="str">
        <f t="shared" si="516"/>
        <v>d</v>
      </c>
      <c r="CH10" s="6" t="str">
        <f t="shared" ref="CH10:ED10" si="517">LEFT(TEXT(CH8,"ddd"),1)</f>
        <v>l</v>
      </c>
      <c r="CI10" s="6" t="str">
        <f t="shared" si="517"/>
        <v>m</v>
      </c>
      <c r="CJ10" s="6" t="str">
        <f t="shared" si="517"/>
        <v>m</v>
      </c>
      <c r="CK10" s="6" t="str">
        <f t="shared" si="517"/>
        <v>j</v>
      </c>
      <c r="CL10" s="6" t="str">
        <f t="shared" si="517"/>
        <v>v</v>
      </c>
      <c r="CM10" s="6" t="str">
        <f t="shared" si="517"/>
        <v>s</v>
      </c>
      <c r="CN10" s="6" t="str">
        <f t="shared" si="517"/>
        <v>d</v>
      </c>
      <c r="CO10" s="6" t="str">
        <f t="shared" si="517"/>
        <v>l</v>
      </c>
      <c r="CP10" s="6" t="str">
        <f t="shared" si="517"/>
        <v>m</v>
      </c>
      <c r="CQ10" s="6" t="str">
        <f t="shared" si="517"/>
        <v>m</v>
      </c>
      <c r="CR10" s="6" t="str">
        <f t="shared" si="517"/>
        <v>j</v>
      </c>
      <c r="CS10" s="6" t="str">
        <f t="shared" si="517"/>
        <v>v</v>
      </c>
      <c r="CT10" s="6" t="str">
        <f t="shared" si="517"/>
        <v>s</v>
      </c>
      <c r="CU10" s="6" t="str">
        <f t="shared" si="517"/>
        <v>d</v>
      </c>
      <c r="CV10" s="6" t="str">
        <f t="shared" si="517"/>
        <v>l</v>
      </c>
      <c r="CW10" s="6" t="str">
        <f t="shared" si="517"/>
        <v>m</v>
      </c>
      <c r="CX10" s="6" t="str">
        <f t="shared" si="517"/>
        <v>m</v>
      </c>
      <c r="CY10" s="6" t="str">
        <f t="shared" si="517"/>
        <v>j</v>
      </c>
      <c r="CZ10" s="6" t="str">
        <f t="shared" si="517"/>
        <v>v</v>
      </c>
      <c r="DA10" s="6" t="str">
        <f t="shared" si="517"/>
        <v>s</v>
      </c>
      <c r="DB10" s="6" t="str">
        <f t="shared" si="517"/>
        <v>d</v>
      </c>
      <c r="DC10" s="6" t="str">
        <f t="shared" si="517"/>
        <v>l</v>
      </c>
      <c r="DD10" s="6" t="str">
        <f t="shared" si="517"/>
        <v>m</v>
      </c>
      <c r="DE10" s="6" t="str">
        <f t="shared" si="517"/>
        <v>m</v>
      </c>
      <c r="DF10" s="6" t="str">
        <f t="shared" si="517"/>
        <v>j</v>
      </c>
      <c r="DG10" s="6" t="str">
        <f t="shared" si="517"/>
        <v>v</v>
      </c>
      <c r="DH10" s="6" t="str">
        <f t="shared" si="517"/>
        <v>s</v>
      </c>
      <c r="DI10" s="6" t="str">
        <f t="shared" si="517"/>
        <v>d</v>
      </c>
      <c r="DJ10" s="6" t="str">
        <f t="shared" si="517"/>
        <v>l</v>
      </c>
      <c r="DK10" s="6" t="str">
        <f t="shared" si="517"/>
        <v>m</v>
      </c>
      <c r="DL10" s="6" t="str">
        <f t="shared" si="517"/>
        <v>m</v>
      </c>
      <c r="DM10" s="6" t="str">
        <f t="shared" si="517"/>
        <v>j</v>
      </c>
      <c r="DN10" s="6" t="str">
        <f t="shared" si="517"/>
        <v>v</v>
      </c>
      <c r="DO10" s="6" t="str">
        <f t="shared" si="517"/>
        <v>s</v>
      </c>
      <c r="DP10" s="6" t="str">
        <f t="shared" si="517"/>
        <v>d</v>
      </c>
      <c r="DQ10" s="6" t="str">
        <f t="shared" si="517"/>
        <v>l</v>
      </c>
      <c r="DR10" s="6" t="str">
        <f t="shared" si="517"/>
        <v>m</v>
      </c>
      <c r="DS10" s="6" t="str">
        <f t="shared" si="517"/>
        <v>m</v>
      </c>
      <c r="DT10" s="6" t="str">
        <f t="shared" si="517"/>
        <v>j</v>
      </c>
      <c r="DU10" s="6" t="str">
        <f t="shared" si="517"/>
        <v>v</v>
      </c>
      <c r="DV10" s="6" t="str">
        <f t="shared" si="517"/>
        <v>s</v>
      </c>
      <c r="DW10" s="6" t="str">
        <f t="shared" si="517"/>
        <v>d</v>
      </c>
      <c r="DX10" s="6" t="str">
        <f t="shared" si="517"/>
        <v>l</v>
      </c>
      <c r="DY10" s="6" t="str">
        <f t="shared" si="517"/>
        <v>m</v>
      </c>
      <c r="DZ10" s="6" t="str">
        <f t="shared" si="517"/>
        <v>m</v>
      </c>
      <c r="EA10" s="6" t="str">
        <f t="shared" si="517"/>
        <v>j</v>
      </c>
      <c r="EB10" s="6" t="str">
        <f t="shared" si="517"/>
        <v>v</v>
      </c>
      <c r="EC10" s="6" t="str">
        <f t="shared" si="517"/>
        <v>s</v>
      </c>
      <c r="ED10" s="6" t="str">
        <f t="shared" si="517"/>
        <v>d</v>
      </c>
      <c r="EE10" s="6" t="str">
        <f t="shared" ref="EE10:GI10" si="518">LEFT(TEXT(EE8,"ddd"),1)</f>
        <v>l</v>
      </c>
      <c r="EF10" s="6" t="str">
        <f t="shared" si="518"/>
        <v>m</v>
      </c>
      <c r="EG10" s="6" t="str">
        <f t="shared" si="518"/>
        <v>m</v>
      </c>
      <c r="EH10" s="6" t="str">
        <f t="shared" si="518"/>
        <v>j</v>
      </c>
      <c r="EI10" s="6" t="str">
        <f t="shared" si="518"/>
        <v>v</v>
      </c>
      <c r="EJ10" s="6" t="str">
        <f t="shared" si="518"/>
        <v>s</v>
      </c>
      <c r="EK10" s="6" t="str">
        <f t="shared" si="518"/>
        <v>d</v>
      </c>
      <c r="EL10" s="6" t="str">
        <f t="shared" si="518"/>
        <v>l</v>
      </c>
      <c r="EM10" s="6" t="str">
        <f t="shared" si="518"/>
        <v>m</v>
      </c>
      <c r="EN10" s="6" t="str">
        <f t="shared" si="518"/>
        <v>m</v>
      </c>
      <c r="EO10" s="6" t="str">
        <f t="shared" si="518"/>
        <v>j</v>
      </c>
      <c r="EP10" s="6" t="str">
        <f t="shared" si="518"/>
        <v>v</v>
      </c>
      <c r="EQ10" s="6" t="str">
        <f t="shared" si="518"/>
        <v>s</v>
      </c>
      <c r="ER10" s="6" t="str">
        <f t="shared" si="518"/>
        <v>d</v>
      </c>
      <c r="ES10" s="6" t="str">
        <f t="shared" si="518"/>
        <v>l</v>
      </c>
      <c r="ET10" s="6" t="str">
        <f t="shared" si="518"/>
        <v>m</v>
      </c>
      <c r="EU10" s="6" t="str">
        <f t="shared" si="518"/>
        <v>m</v>
      </c>
      <c r="EV10" s="6" t="str">
        <f t="shared" si="518"/>
        <v>j</v>
      </c>
      <c r="EW10" s="6" t="str">
        <f t="shared" si="518"/>
        <v>v</v>
      </c>
      <c r="EX10" s="6" t="str">
        <f t="shared" si="518"/>
        <v>s</v>
      </c>
      <c r="EY10" s="6" t="str">
        <f t="shared" si="518"/>
        <v>d</v>
      </c>
      <c r="EZ10" s="6" t="str">
        <f t="shared" si="518"/>
        <v>l</v>
      </c>
      <c r="FA10" s="6" t="str">
        <f t="shared" si="518"/>
        <v>m</v>
      </c>
      <c r="FB10" s="6" t="str">
        <f t="shared" si="518"/>
        <v>m</v>
      </c>
      <c r="FC10" s="6" t="str">
        <f t="shared" si="518"/>
        <v>j</v>
      </c>
      <c r="FD10" s="6" t="str">
        <f t="shared" si="518"/>
        <v>v</v>
      </c>
      <c r="FE10" s="6" t="str">
        <f t="shared" si="518"/>
        <v>s</v>
      </c>
      <c r="FF10" s="6" t="str">
        <f t="shared" si="518"/>
        <v>d</v>
      </c>
      <c r="FG10" s="6" t="str">
        <f t="shared" si="518"/>
        <v>l</v>
      </c>
      <c r="FH10" s="6" t="str">
        <f t="shared" si="518"/>
        <v>m</v>
      </c>
      <c r="FI10" s="6" t="str">
        <f t="shared" si="518"/>
        <v>m</v>
      </c>
      <c r="FJ10" s="6" t="str">
        <f t="shared" si="518"/>
        <v>j</v>
      </c>
      <c r="FK10" s="6" t="str">
        <f t="shared" si="518"/>
        <v>v</v>
      </c>
      <c r="FL10" s="6" t="str">
        <f t="shared" si="518"/>
        <v>s</v>
      </c>
      <c r="FM10" s="6" t="str">
        <f t="shared" si="518"/>
        <v>d</v>
      </c>
      <c r="FN10" s="6" t="str">
        <f t="shared" si="518"/>
        <v>l</v>
      </c>
      <c r="FO10" s="6" t="str">
        <f t="shared" si="518"/>
        <v>m</v>
      </c>
      <c r="FP10" s="6" t="str">
        <f t="shared" si="518"/>
        <v>m</v>
      </c>
      <c r="FQ10" s="6" t="str">
        <f t="shared" si="518"/>
        <v>j</v>
      </c>
      <c r="FR10" s="6" t="str">
        <f t="shared" si="518"/>
        <v>v</v>
      </c>
      <c r="FS10" s="6" t="str">
        <f t="shared" si="518"/>
        <v>s</v>
      </c>
      <c r="FT10" s="6" t="str">
        <f t="shared" si="518"/>
        <v>d</v>
      </c>
      <c r="FU10" s="6" t="str">
        <f t="shared" si="518"/>
        <v>l</v>
      </c>
      <c r="FV10" s="6" t="str">
        <f t="shared" si="518"/>
        <v>m</v>
      </c>
      <c r="FW10" s="6" t="str">
        <f t="shared" si="518"/>
        <v>m</v>
      </c>
      <c r="FX10" s="6" t="str">
        <f t="shared" si="518"/>
        <v>j</v>
      </c>
      <c r="FY10" s="6" t="str">
        <f t="shared" si="518"/>
        <v>v</v>
      </c>
      <c r="FZ10" s="6" t="str">
        <f t="shared" si="518"/>
        <v>s</v>
      </c>
      <c r="GA10" s="6" t="str">
        <f t="shared" si="518"/>
        <v>d</v>
      </c>
      <c r="GB10" s="6" t="str">
        <f t="shared" si="518"/>
        <v>l</v>
      </c>
      <c r="GC10" s="6" t="str">
        <f t="shared" si="518"/>
        <v>m</v>
      </c>
      <c r="GD10" s="6" t="str">
        <f t="shared" si="518"/>
        <v>m</v>
      </c>
      <c r="GE10" s="6" t="str">
        <f t="shared" si="518"/>
        <v>j</v>
      </c>
      <c r="GF10" s="6" t="str">
        <f t="shared" si="518"/>
        <v>v</v>
      </c>
      <c r="GG10" s="6" t="str">
        <f t="shared" si="518"/>
        <v>s</v>
      </c>
      <c r="GH10" s="6" t="str">
        <f t="shared" si="518"/>
        <v>d</v>
      </c>
      <c r="GI10" s="6" t="str">
        <f t="shared" si="518"/>
        <v>l</v>
      </c>
      <c r="GJ10" s="6" t="str">
        <f t="shared" ref="GJ10:IU10" si="519">LEFT(TEXT(GJ8,"ddd"),1)</f>
        <v>m</v>
      </c>
      <c r="GK10" s="6" t="str">
        <f t="shared" si="519"/>
        <v>m</v>
      </c>
      <c r="GL10" s="6" t="str">
        <f t="shared" si="519"/>
        <v>j</v>
      </c>
      <c r="GM10" s="6" t="str">
        <f t="shared" si="519"/>
        <v>v</v>
      </c>
      <c r="GN10" s="6" t="str">
        <f t="shared" si="519"/>
        <v>s</v>
      </c>
      <c r="GO10" s="6" t="str">
        <f t="shared" si="519"/>
        <v>d</v>
      </c>
      <c r="GP10" s="6" t="str">
        <f t="shared" si="519"/>
        <v>l</v>
      </c>
      <c r="GQ10" s="6" t="str">
        <f t="shared" si="519"/>
        <v>m</v>
      </c>
      <c r="GR10" s="6" t="str">
        <f t="shared" si="519"/>
        <v>m</v>
      </c>
      <c r="GS10" s="6" t="str">
        <f t="shared" si="519"/>
        <v>j</v>
      </c>
      <c r="GT10" s="6" t="str">
        <f t="shared" si="519"/>
        <v>v</v>
      </c>
      <c r="GU10" s="6" t="str">
        <f t="shared" si="519"/>
        <v>s</v>
      </c>
      <c r="GV10" s="6" t="str">
        <f t="shared" si="519"/>
        <v>d</v>
      </c>
      <c r="GW10" s="6" t="str">
        <f t="shared" si="519"/>
        <v>l</v>
      </c>
      <c r="GX10" s="6" t="str">
        <f t="shared" si="519"/>
        <v>m</v>
      </c>
      <c r="GY10" s="6" t="str">
        <f t="shared" si="519"/>
        <v>m</v>
      </c>
      <c r="GZ10" s="6" t="str">
        <f t="shared" si="519"/>
        <v>j</v>
      </c>
      <c r="HA10" s="6" t="str">
        <f t="shared" si="519"/>
        <v>v</v>
      </c>
      <c r="HB10" s="6" t="str">
        <f t="shared" si="519"/>
        <v>s</v>
      </c>
      <c r="HC10" s="6" t="str">
        <f t="shared" si="519"/>
        <v>d</v>
      </c>
      <c r="HD10" s="6" t="str">
        <f t="shared" si="519"/>
        <v>l</v>
      </c>
      <c r="HE10" s="6" t="str">
        <f t="shared" si="519"/>
        <v>m</v>
      </c>
      <c r="HF10" s="6" t="str">
        <f t="shared" si="519"/>
        <v>m</v>
      </c>
      <c r="HG10" s="6" t="str">
        <f t="shared" si="519"/>
        <v>j</v>
      </c>
      <c r="HH10" s="6" t="str">
        <f t="shared" si="519"/>
        <v>v</v>
      </c>
      <c r="HI10" s="6" t="str">
        <f t="shared" si="519"/>
        <v>s</v>
      </c>
      <c r="HJ10" s="6" t="str">
        <f t="shared" si="519"/>
        <v>d</v>
      </c>
      <c r="HK10" s="6" t="str">
        <f t="shared" si="519"/>
        <v>l</v>
      </c>
      <c r="HL10" s="6" t="str">
        <f t="shared" si="519"/>
        <v>m</v>
      </c>
      <c r="HM10" s="6" t="str">
        <f t="shared" si="519"/>
        <v>m</v>
      </c>
      <c r="HN10" s="6" t="str">
        <f t="shared" si="519"/>
        <v>j</v>
      </c>
      <c r="HO10" s="6" t="str">
        <f t="shared" si="519"/>
        <v>v</v>
      </c>
      <c r="HP10" s="6" t="str">
        <f t="shared" si="519"/>
        <v>s</v>
      </c>
      <c r="HQ10" s="6" t="str">
        <f t="shared" si="519"/>
        <v>d</v>
      </c>
      <c r="HR10" s="6" t="str">
        <f t="shared" si="519"/>
        <v>l</v>
      </c>
      <c r="HS10" s="6" t="str">
        <f t="shared" si="519"/>
        <v>m</v>
      </c>
      <c r="HT10" s="6" t="str">
        <f t="shared" si="519"/>
        <v>m</v>
      </c>
      <c r="HU10" s="6" t="str">
        <f t="shared" si="519"/>
        <v>j</v>
      </c>
      <c r="HV10" s="6" t="str">
        <f t="shared" si="519"/>
        <v>v</v>
      </c>
      <c r="HW10" s="6" t="str">
        <f t="shared" si="519"/>
        <v>s</v>
      </c>
      <c r="HX10" s="6" t="str">
        <f t="shared" si="519"/>
        <v>d</v>
      </c>
      <c r="HY10" s="6" t="str">
        <f t="shared" si="519"/>
        <v>l</v>
      </c>
      <c r="HZ10" s="6" t="str">
        <f t="shared" si="519"/>
        <v>m</v>
      </c>
      <c r="IA10" s="6" t="str">
        <f t="shared" si="519"/>
        <v>m</v>
      </c>
      <c r="IB10" s="6" t="str">
        <f t="shared" si="519"/>
        <v>j</v>
      </c>
      <c r="IC10" s="6" t="str">
        <f t="shared" si="519"/>
        <v>v</v>
      </c>
      <c r="ID10" s="6" t="str">
        <f t="shared" si="519"/>
        <v>s</v>
      </c>
      <c r="IE10" s="6" t="str">
        <f t="shared" si="519"/>
        <v>d</v>
      </c>
      <c r="IF10" s="6" t="str">
        <f t="shared" si="519"/>
        <v>l</v>
      </c>
      <c r="IG10" s="6" t="str">
        <f t="shared" si="519"/>
        <v>m</v>
      </c>
      <c r="IH10" s="6" t="str">
        <f t="shared" si="519"/>
        <v>m</v>
      </c>
      <c r="II10" s="6" t="str">
        <f t="shared" si="519"/>
        <v>j</v>
      </c>
      <c r="IJ10" s="6" t="str">
        <f t="shared" si="519"/>
        <v>v</v>
      </c>
      <c r="IK10" s="6" t="str">
        <f t="shared" si="519"/>
        <v>s</v>
      </c>
      <c r="IL10" s="6" t="str">
        <f t="shared" si="519"/>
        <v>d</v>
      </c>
      <c r="IM10" s="6" t="str">
        <f t="shared" si="519"/>
        <v>l</v>
      </c>
      <c r="IN10" s="6" t="str">
        <f t="shared" si="519"/>
        <v>m</v>
      </c>
      <c r="IO10" s="6" t="str">
        <f t="shared" si="519"/>
        <v>m</v>
      </c>
      <c r="IP10" s="6" t="str">
        <f t="shared" si="519"/>
        <v>j</v>
      </c>
      <c r="IQ10" s="6" t="str">
        <f t="shared" si="519"/>
        <v>v</v>
      </c>
      <c r="IR10" s="6" t="str">
        <f t="shared" si="519"/>
        <v>s</v>
      </c>
      <c r="IS10" s="6" t="str">
        <f t="shared" si="519"/>
        <v>d</v>
      </c>
      <c r="IT10" s="6" t="str">
        <f t="shared" si="519"/>
        <v>l</v>
      </c>
      <c r="IU10" s="6" t="str">
        <f t="shared" si="519"/>
        <v>m</v>
      </c>
      <c r="IV10" s="6" t="str">
        <f t="shared" ref="IV10:LG10" si="520">LEFT(TEXT(IV8,"ddd"),1)</f>
        <v>m</v>
      </c>
      <c r="IW10" s="6" t="str">
        <f t="shared" si="520"/>
        <v>j</v>
      </c>
      <c r="IX10" s="6" t="str">
        <f t="shared" si="520"/>
        <v>v</v>
      </c>
      <c r="IY10" s="6" t="str">
        <f t="shared" si="520"/>
        <v>s</v>
      </c>
      <c r="IZ10" s="6" t="str">
        <f t="shared" si="520"/>
        <v>d</v>
      </c>
      <c r="JA10" s="6" t="str">
        <f t="shared" si="520"/>
        <v>l</v>
      </c>
      <c r="JB10" s="6" t="str">
        <f t="shared" si="520"/>
        <v>m</v>
      </c>
      <c r="JC10" s="6" t="str">
        <f t="shared" si="520"/>
        <v>m</v>
      </c>
      <c r="JD10" s="6" t="str">
        <f t="shared" si="520"/>
        <v>j</v>
      </c>
      <c r="JE10" s="6" t="str">
        <f t="shared" si="520"/>
        <v>v</v>
      </c>
      <c r="JF10" s="6" t="str">
        <f t="shared" si="520"/>
        <v>s</v>
      </c>
      <c r="JG10" s="6" t="str">
        <f t="shared" si="520"/>
        <v>d</v>
      </c>
      <c r="JH10" s="6" t="str">
        <f t="shared" si="520"/>
        <v>l</v>
      </c>
      <c r="JI10" s="6" t="str">
        <f t="shared" si="520"/>
        <v>m</v>
      </c>
      <c r="JJ10" s="6" t="str">
        <f t="shared" si="520"/>
        <v>m</v>
      </c>
      <c r="JK10" s="6" t="str">
        <f t="shared" si="520"/>
        <v>j</v>
      </c>
      <c r="JL10" s="6" t="str">
        <f t="shared" si="520"/>
        <v>v</v>
      </c>
      <c r="JM10" s="6" t="str">
        <f t="shared" si="520"/>
        <v>s</v>
      </c>
      <c r="JN10" s="6" t="str">
        <f t="shared" si="520"/>
        <v>d</v>
      </c>
      <c r="JO10" s="6" t="str">
        <f t="shared" si="520"/>
        <v>l</v>
      </c>
      <c r="JP10" s="6" t="str">
        <f t="shared" si="520"/>
        <v>m</v>
      </c>
      <c r="JQ10" s="6" t="str">
        <f t="shared" si="520"/>
        <v>m</v>
      </c>
      <c r="JR10" s="6" t="str">
        <f t="shared" si="520"/>
        <v>j</v>
      </c>
      <c r="JS10" s="6" t="str">
        <f t="shared" si="520"/>
        <v>v</v>
      </c>
      <c r="JT10" s="6" t="str">
        <f t="shared" si="520"/>
        <v>s</v>
      </c>
      <c r="JU10" s="6" t="str">
        <f t="shared" si="520"/>
        <v>d</v>
      </c>
      <c r="JV10" s="6" t="str">
        <f t="shared" si="520"/>
        <v>l</v>
      </c>
      <c r="JW10" s="6" t="str">
        <f t="shared" si="520"/>
        <v>m</v>
      </c>
      <c r="JX10" s="6" t="str">
        <f t="shared" si="520"/>
        <v>m</v>
      </c>
      <c r="JY10" s="6" t="str">
        <f t="shared" si="520"/>
        <v>j</v>
      </c>
      <c r="JZ10" s="6" t="str">
        <f t="shared" si="520"/>
        <v>v</v>
      </c>
      <c r="KA10" s="6" t="str">
        <f t="shared" si="520"/>
        <v>s</v>
      </c>
      <c r="KB10" s="6" t="str">
        <f t="shared" si="520"/>
        <v>d</v>
      </c>
      <c r="KC10" s="6" t="str">
        <f t="shared" si="520"/>
        <v>l</v>
      </c>
      <c r="KD10" s="6" t="str">
        <f t="shared" si="520"/>
        <v>m</v>
      </c>
      <c r="KE10" s="6" t="str">
        <f t="shared" si="520"/>
        <v>m</v>
      </c>
      <c r="KF10" s="6" t="str">
        <f t="shared" si="520"/>
        <v>j</v>
      </c>
      <c r="KG10" s="6" t="str">
        <f t="shared" si="520"/>
        <v>v</v>
      </c>
      <c r="KH10" s="6" t="str">
        <f t="shared" si="520"/>
        <v>s</v>
      </c>
      <c r="KI10" s="6" t="str">
        <f t="shared" si="520"/>
        <v>d</v>
      </c>
      <c r="KJ10" s="6" t="str">
        <f t="shared" si="520"/>
        <v>l</v>
      </c>
      <c r="KK10" s="6" t="str">
        <f t="shared" si="520"/>
        <v>m</v>
      </c>
      <c r="KL10" s="6" t="str">
        <f t="shared" si="520"/>
        <v>m</v>
      </c>
      <c r="KM10" s="6" t="str">
        <f t="shared" si="520"/>
        <v>j</v>
      </c>
      <c r="KN10" s="6" t="str">
        <f t="shared" si="520"/>
        <v>v</v>
      </c>
      <c r="KO10" s="6" t="str">
        <f t="shared" si="520"/>
        <v>s</v>
      </c>
      <c r="KP10" s="6" t="str">
        <f t="shared" si="520"/>
        <v>d</v>
      </c>
      <c r="KQ10" s="6" t="str">
        <f t="shared" si="520"/>
        <v>l</v>
      </c>
      <c r="KR10" s="6" t="str">
        <f t="shared" si="520"/>
        <v>m</v>
      </c>
      <c r="KS10" s="6" t="str">
        <f t="shared" si="520"/>
        <v>m</v>
      </c>
      <c r="KT10" s="6" t="str">
        <f t="shared" si="520"/>
        <v>j</v>
      </c>
      <c r="KU10" s="6" t="str">
        <f t="shared" si="520"/>
        <v>v</v>
      </c>
      <c r="KV10" s="6" t="str">
        <f t="shared" si="520"/>
        <v>s</v>
      </c>
      <c r="KW10" s="6" t="str">
        <f t="shared" si="520"/>
        <v>d</v>
      </c>
      <c r="KX10" s="6" t="str">
        <f t="shared" si="520"/>
        <v>l</v>
      </c>
      <c r="KY10" s="6" t="str">
        <f t="shared" si="520"/>
        <v>m</v>
      </c>
      <c r="KZ10" s="6" t="str">
        <f t="shared" si="520"/>
        <v>m</v>
      </c>
      <c r="LA10" s="6" t="str">
        <f t="shared" si="520"/>
        <v>j</v>
      </c>
      <c r="LB10" s="6" t="str">
        <f t="shared" si="520"/>
        <v>v</v>
      </c>
      <c r="LC10" s="6" t="str">
        <f t="shared" si="520"/>
        <v>s</v>
      </c>
      <c r="LD10" s="6" t="str">
        <f t="shared" si="520"/>
        <v>d</v>
      </c>
      <c r="LE10" s="6" t="str">
        <f t="shared" si="520"/>
        <v>l</v>
      </c>
      <c r="LF10" s="6" t="str">
        <f t="shared" si="520"/>
        <v>m</v>
      </c>
      <c r="LG10" s="6" t="str">
        <f t="shared" si="520"/>
        <v>m</v>
      </c>
      <c r="LH10" s="6" t="str">
        <f t="shared" ref="LH10:NS10" si="521">LEFT(TEXT(LH8,"ddd"),1)</f>
        <v>j</v>
      </c>
      <c r="LI10" s="6" t="str">
        <f t="shared" si="521"/>
        <v>v</v>
      </c>
      <c r="LJ10" s="6" t="str">
        <f t="shared" si="521"/>
        <v>s</v>
      </c>
      <c r="LK10" s="6" t="str">
        <f t="shared" si="521"/>
        <v>d</v>
      </c>
      <c r="LL10" s="6" t="str">
        <f t="shared" si="521"/>
        <v>l</v>
      </c>
      <c r="LM10" s="6" t="str">
        <f t="shared" si="521"/>
        <v>m</v>
      </c>
      <c r="LN10" s="6" t="str">
        <f t="shared" si="521"/>
        <v>m</v>
      </c>
      <c r="LO10" s="6" t="str">
        <f t="shared" si="521"/>
        <v>j</v>
      </c>
      <c r="LP10" s="6" t="str">
        <f t="shared" si="521"/>
        <v>v</v>
      </c>
      <c r="LQ10" s="6" t="str">
        <f t="shared" si="521"/>
        <v>s</v>
      </c>
      <c r="LR10" s="6" t="str">
        <f t="shared" si="521"/>
        <v>d</v>
      </c>
      <c r="LS10" s="6" t="str">
        <f t="shared" si="521"/>
        <v>l</v>
      </c>
      <c r="LT10" s="6" t="str">
        <f t="shared" si="521"/>
        <v>m</v>
      </c>
      <c r="LU10" s="6" t="str">
        <f t="shared" si="521"/>
        <v>m</v>
      </c>
      <c r="LV10" s="6" t="str">
        <f t="shared" si="521"/>
        <v>j</v>
      </c>
      <c r="LW10" s="6" t="str">
        <f t="shared" si="521"/>
        <v>v</v>
      </c>
      <c r="LX10" s="6" t="str">
        <f t="shared" si="521"/>
        <v>s</v>
      </c>
      <c r="LY10" s="6" t="str">
        <f t="shared" si="521"/>
        <v>d</v>
      </c>
      <c r="LZ10" s="6" t="str">
        <f t="shared" si="521"/>
        <v>l</v>
      </c>
      <c r="MA10" s="6" t="str">
        <f t="shared" si="521"/>
        <v>m</v>
      </c>
      <c r="MB10" s="6" t="str">
        <f t="shared" si="521"/>
        <v>m</v>
      </c>
      <c r="MC10" s="6" t="str">
        <f t="shared" si="521"/>
        <v>j</v>
      </c>
      <c r="MD10" s="6" t="str">
        <f t="shared" si="521"/>
        <v>v</v>
      </c>
      <c r="ME10" s="6" t="str">
        <f t="shared" si="521"/>
        <v>s</v>
      </c>
      <c r="MF10" s="6" t="str">
        <f t="shared" si="521"/>
        <v>d</v>
      </c>
      <c r="MG10" s="6" t="str">
        <f t="shared" si="521"/>
        <v>l</v>
      </c>
      <c r="MH10" s="6" t="str">
        <f t="shared" si="521"/>
        <v>m</v>
      </c>
      <c r="MI10" s="6" t="str">
        <f t="shared" si="521"/>
        <v>m</v>
      </c>
      <c r="MJ10" s="6" t="str">
        <f t="shared" si="521"/>
        <v>j</v>
      </c>
      <c r="MK10" s="6" t="str">
        <f t="shared" si="521"/>
        <v>v</v>
      </c>
      <c r="ML10" s="6" t="str">
        <f t="shared" si="521"/>
        <v>s</v>
      </c>
      <c r="MM10" s="6" t="str">
        <f t="shared" si="521"/>
        <v>d</v>
      </c>
      <c r="MN10" s="6" t="str">
        <f t="shared" si="521"/>
        <v>l</v>
      </c>
      <c r="MO10" s="6" t="str">
        <f t="shared" si="521"/>
        <v>m</v>
      </c>
      <c r="MP10" s="6" t="str">
        <f t="shared" si="521"/>
        <v>m</v>
      </c>
      <c r="MQ10" s="6" t="str">
        <f t="shared" si="521"/>
        <v>j</v>
      </c>
      <c r="MR10" s="6" t="str">
        <f t="shared" si="521"/>
        <v>v</v>
      </c>
      <c r="MS10" s="6" t="str">
        <f t="shared" si="521"/>
        <v>s</v>
      </c>
      <c r="MT10" s="6" t="str">
        <f t="shared" si="521"/>
        <v>d</v>
      </c>
      <c r="MU10" s="6" t="str">
        <f t="shared" si="521"/>
        <v>l</v>
      </c>
      <c r="MV10" s="6" t="str">
        <f t="shared" si="521"/>
        <v>m</v>
      </c>
      <c r="MW10" s="6" t="str">
        <f t="shared" si="521"/>
        <v>m</v>
      </c>
      <c r="MX10" s="6" t="str">
        <f t="shared" si="521"/>
        <v>j</v>
      </c>
      <c r="MY10" s="6" t="str">
        <f t="shared" si="521"/>
        <v>v</v>
      </c>
      <c r="MZ10" s="6" t="str">
        <f t="shared" si="521"/>
        <v>s</v>
      </c>
      <c r="NA10" s="6" t="str">
        <f t="shared" si="521"/>
        <v>d</v>
      </c>
      <c r="NB10" s="6" t="str">
        <f t="shared" si="521"/>
        <v>l</v>
      </c>
      <c r="NC10" s="6" t="str">
        <f t="shared" si="521"/>
        <v>m</v>
      </c>
      <c r="ND10" s="6" t="str">
        <f t="shared" si="521"/>
        <v>m</v>
      </c>
      <c r="NE10" s="6" t="str">
        <f t="shared" si="521"/>
        <v>j</v>
      </c>
      <c r="NF10" s="6" t="str">
        <f t="shared" si="521"/>
        <v>v</v>
      </c>
      <c r="NG10" s="6" t="str">
        <f t="shared" si="521"/>
        <v>s</v>
      </c>
      <c r="NH10" s="6" t="str">
        <f t="shared" si="521"/>
        <v>d</v>
      </c>
      <c r="NI10" s="6" t="str">
        <f t="shared" si="521"/>
        <v>l</v>
      </c>
      <c r="NJ10" s="6" t="str">
        <f t="shared" si="521"/>
        <v>m</v>
      </c>
      <c r="NK10" s="6" t="str">
        <f t="shared" si="521"/>
        <v>m</v>
      </c>
      <c r="NL10" s="6" t="str">
        <f t="shared" si="521"/>
        <v>j</v>
      </c>
      <c r="NM10" s="6" t="str">
        <f t="shared" si="521"/>
        <v>v</v>
      </c>
      <c r="NN10" s="6" t="str">
        <f t="shared" si="521"/>
        <v>s</v>
      </c>
      <c r="NO10" s="6" t="str">
        <f t="shared" si="521"/>
        <v>d</v>
      </c>
      <c r="NP10" s="6" t="str">
        <f t="shared" si="521"/>
        <v>l</v>
      </c>
      <c r="NQ10" s="6" t="str">
        <f t="shared" si="521"/>
        <v>m</v>
      </c>
      <c r="NR10" s="6" t="str">
        <f t="shared" si="521"/>
        <v>m</v>
      </c>
      <c r="NS10" s="6" t="str">
        <f t="shared" si="521"/>
        <v>j</v>
      </c>
      <c r="NT10" s="6" t="str">
        <f t="shared" ref="NT10:QE10" si="522">LEFT(TEXT(NT8,"ddd"),1)</f>
        <v>v</v>
      </c>
      <c r="NU10" s="6" t="str">
        <f t="shared" si="522"/>
        <v>s</v>
      </c>
      <c r="NV10" s="6" t="str">
        <f t="shared" si="522"/>
        <v>d</v>
      </c>
      <c r="NW10" s="6" t="str">
        <f t="shared" si="522"/>
        <v>l</v>
      </c>
      <c r="NX10" s="6" t="str">
        <f t="shared" si="522"/>
        <v>m</v>
      </c>
      <c r="NY10" s="6" t="str">
        <f t="shared" si="522"/>
        <v>m</v>
      </c>
      <c r="NZ10" s="6" t="str">
        <f t="shared" si="522"/>
        <v>j</v>
      </c>
      <c r="OA10" s="6" t="str">
        <f t="shared" si="522"/>
        <v>v</v>
      </c>
      <c r="OB10" s="6" t="str">
        <f t="shared" si="522"/>
        <v>s</v>
      </c>
      <c r="OC10" s="6" t="str">
        <f t="shared" si="522"/>
        <v>d</v>
      </c>
      <c r="OD10" s="6" t="str">
        <f t="shared" si="522"/>
        <v>l</v>
      </c>
      <c r="OE10" s="6" t="str">
        <f t="shared" si="522"/>
        <v>m</v>
      </c>
      <c r="OF10" s="6" t="str">
        <f t="shared" si="522"/>
        <v>m</v>
      </c>
      <c r="OG10" s="6" t="str">
        <f t="shared" si="522"/>
        <v>j</v>
      </c>
      <c r="OH10" s="6" t="str">
        <f t="shared" si="522"/>
        <v>v</v>
      </c>
      <c r="OI10" s="6" t="str">
        <f t="shared" si="522"/>
        <v>s</v>
      </c>
      <c r="OJ10" s="6" t="str">
        <f t="shared" si="522"/>
        <v>d</v>
      </c>
      <c r="OK10" s="6" t="str">
        <f t="shared" si="522"/>
        <v>l</v>
      </c>
      <c r="OL10" s="6" t="str">
        <f t="shared" si="522"/>
        <v>m</v>
      </c>
      <c r="OM10" s="6" t="str">
        <f t="shared" si="522"/>
        <v>m</v>
      </c>
      <c r="ON10" s="6" t="str">
        <f t="shared" si="522"/>
        <v>j</v>
      </c>
      <c r="OO10" s="6" t="str">
        <f t="shared" si="522"/>
        <v>v</v>
      </c>
      <c r="OP10" s="6" t="str">
        <f t="shared" si="522"/>
        <v>s</v>
      </c>
      <c r="OQ10" s="6" t="str">
        <f t="shared" si="522"/>
        <v>d</v>
      </c>
      <c r="OR10" s="6" t="str">
        <f t="shared" si="522"/>
        <v>l</v>
      </c>
      <c r="OS10" s="6" t="str">
        <f t="shared" si="522"/>
        <v>m</v>
      </c>
      <c r="OT10" s="6" t="str">
        <f t="shared" si="522"/>
        <v>m</v>
      </c>
      <c r="OU10" s="6" t="str">
        <f t="shared" si="522"/>
        <v>j</v>
      </c>
      <c r="OV10" s="6" t="str">
        <f t="shared" si="522"/>
        <v>v</v>
      </c>
      <c r="OW10" s="6" t="str">
        <f t="shared" si="522"/>
        <v>s</v>
      </c>
      <c r="OX10" s="6" t="str">
        <f t="shared" si="522"/>
        <v>d</v>
      </c>
      <c r="OY10" s="6" t="str">
        <f t="shared" si="522"/>
        <v>l</v>
      </c>
      <c r="OZ10" s="6" t="str">
        <f t="shared" si="522"/>
        <v>m</v>
      </c>
      <c r="PA10" s="6" t="str">
        <f t="shared" si="522"/>
        <v>m</v>
      </c>
      <c r="PB10" s="6" t="str">
        <f t="shared" si="522"/>
        <v>j</v>
      </c>
      <c r="PC10" s="6" t="str">
        <f t="shared" si="522"/>
        <v>v</v>
      </c>
      <c r="PD10" s="6" t="str">
        <f t="shared" si="522"/>
        <v>s</v>
      </c>
      <c r="PE10" s="6" t="str">
        <f t="shared" si="522"/>
        <v>d</v>
      </c>
      <c r="PF10" s="6" t="str">
        <f t="shared" si="522"/>
        <v>l</v>
      </c>
      <c r="PG10" s="6" t="str">
        <f t="shared" si="522"/>
        <v>m</v>
      </c>
      <c r="PH10" s="6" t="str">
        <f t="shared" si="522"/>
        <v>m</v>
      </c>
      <c r="PI10" s="6" t="str">
        <f t="shared" si="522"/>
        <v>j</v>
      </c>
      <c r="PJ10" s="6" t="str">
        <f t="shared" si="522"/>
        <v>v</v>
      </c>
      <c r="PK10" s="6" t="str">
        <f t="shared" si="522"/>
        <v>s</v>
      </c>
      <c r="PL10" s="6" t="str">
        <f t="shared" si="522"/>
        <v>d</v>
      </c>
      <c r="PM10" s="6" t="str">
        <f t="shared" si="522"/>
        <v>l</v>
      </c>
      <c r="PN10" s="6" t="str">
        <f t="shared" si="522"/>
        <v>m</v>
      </c>
      <c r="PO10" s="6" t="str">
        <f t="shared" si="522"/>
        <v>m</v>
      </c>
      <c r="PP10" s="6" t="str">
        <f t="shared" si="522"/>
        <v>j</v>
      </c>
      <c r="PQ10" s="6" t="str">
        <f t="shared" si="522"/>
        <v>v</v>
      </c>
      <c r="PR10" s="6" t="str">
        <f t="shared" si="522"/>
        <v>s</v>
      </c>
      <c r="PS10" s="6" t="str">
        <f t="shared" si="522"/>
        <v>d</v>
      </c>
      <c r="PT10" s="6" t="str">
        <f t="shared" si="522"/>
        <v>l</v>
      </c>
      <c r="PU10" s="6" t="str">
        <f t="shared" si="522"/>
        <v>m</v>
      </c>
      <c r="PV10" s="6" t="str">
        <f t="shared" si="522"/>
        <v>m</v>
      </c>
      <c r="PW10" s="6" t="str">
        <f t="shared" si="522"/>
        <v>j</v>
      </c>
      <c r="PX10" s="6" t="str">
        <f t="shared" si="522"/>
        <v>v</v>
      </c>
      <c r="PY10" s="6" t="str">
        <f t="shared" si="522"/>
        <v>s</v>
      </c>
      <c r="PZ10" s="6" t="str">
        <f t="shared" si="522"/>
        <v>d</v>
      </c>
      <c r="QA10" s="6" t="str">
        <f t="shared" si="522"/>
        <v>l</v>
      </c>
      <c r="QB10" s="6" t="str">
        <f t="shared" si="522"/>
        <v>m</v>
      </c>
      <c r="QC10" s="6" t="str">
        <f t="shared" si="522"/>
        <v>m</v>
      </c>
      <c r="QD10" s="6" t="str">
        <f t="shared" si="522"/>
        <v>j</v>
      </c>
      <c r="QE10" s="6" t="str">
        <f t="shared" si="522"/>
        <v>v</v>
      </c>
      <c r="QF10" s="6" t="str">
        <f t="shared" ref="QF10:SQ10" si="523">LEFT(TEXT(QF8,"ddd"),1)</f>
        <v>s</v>
      </c>
      <c r="QG10" s="6" t="str">
        <f t="shared" si="523"/>
        <v>d</v>
      </c>
      <c r="QH10" s="6" t="str">
        <f t="shared" si="523"/>
        <v>l</v>
      </c>
      <c r="QI10" s="6" t="str">
        <f t="shared" si="523"/>
        <v>m</v>
      </c>
      <c r="QJ10" s="6" t="str">
        <f t="shared" si="523"/>
        <v>m</v>
      </c>
      <c r="QK10" s="6" t="str">
        <f t="shared" si="523"/>
        <v>j</v>
      </c>
      <c r="QL10" s="6" t="str">
        <f t="shared" si="523"/>
        <v>v</v>
      </c>
      <c r="QM10" s="6" t="str">
        <f t="shared" si="523"/>
        <v>s</v>
      </c>
      <c r="QN10" s="6" t="str">
        <f t="shared" si="523"/>
        <v>d</v>
      </c>
      <c r="QO10" s="6" t="str">
        <f t="shared" si="523"/>
        <v>l</v>
      </c>
      <c r="QP10" s="6" t="str">
        <f t="shared" si="523"/>
        <v>m</v>
      </c>
      <c r="QQ10" s="6" t="str">
        <f t="shared" si="523"/>
        <v>m</v>
      </c>
      <c r="QR10" s="6" t="str">
        <f t="shared" si="523"/>
        <v>j</v>
      </c>
      <c r="QS10" s="6" t="str">
        <f t="shared" si="523"/>
        <v>v</v>
      </c>
      <c r="QT10" s="6" t="str">
        <f t="shared" si="523"/>
        <v>s</v>
      </c>
      <c r="QU10" s="6" t="str">
        <f t="shared" si="523"/>
        <v>d</v>
      </c>
      <c r="QV10" s="6" t="str">
        <f t="shared" si="523"/>
        <v>l</v>
      </c>
      <c r="QW10" s="6" t="str">
        <f t="shared" si="523"/>
        <v>m</v>
      </c>
      <c r="QX10" s="6" t="str">
        <f t="shared" si="523"/>
        <v>m</v>
      </c>
      <c r="QY10" s="6" t="str">
        <f t="shared" si="523"/>
        <v>j</v>
      </c>
      <c r="QZ10" s="6" t="str">
        <f t="shared" si="523"/>
        <v>v</v>
      </c>
      <c r="RA10" s="6" t="str">
        <f t="shared" si="523"/>
        <v>s</v>
      </c>
      <c r="RB10" s="6" t="str">
        <f t="shared" si="523"/>
        <v>d</v>
      </c>
      <c r="RC10" s="6" t="str">
        <f t="shared" si="523"/>
        <v>l</v>
      </c>
      <c r="RD10" s="6" t="str">
        <f t="shared" si="523"/>
        <v>m</v>
      </c>
      <c r="RE10" s="6" t="str">
        <f t="shared" si="523"/>
        <v>m</v>
      </c>
      <c r="RF10" s="6" t="str">
        <f t="shared" si="523"/>
        <v>j</v>
      </c>
      <c r="RG10" s="6" t="str">
        <f t="shared" si="523"/>
        <v>v</v>
      </c>
      <c r="RH10" s="6" t="str">
        <f t="shared" si="523"/>
        <v>s</v>
      </c>
      <c r="RI10" s="6" t="str">
        <f t="shared" si="523"/>
        <v>d</v>
      </c>
      <c r="RJ10" s="6" t="str">
        <f t="shared" si="523"/>
        <v>l</v>
      </c>
      <c r="RK10" s="6" t="str">
        <f t="shared" si="523"/>
        <v>m</v>
      </c>
      <c r="RL10" s="6" t="str">
        <f t="shared" si="523"/>
        <v>m</v>
      </c>
      <c r="RM10" s="6" t="str">
        <f t="shared" si="523"/>
        <v>j</v>
      </c>
      <c r="RN10" s="6" t="str">
        <f t="shared" si="523"/>
        <v>v</v>
      </c>
      <c r="RO10" s="6" t="str">
        <f t="shared" si="523"/>
        <v>s</v>
      </c>
      <c r="RP10" s="6" t="str">
        <f t="shared" si="523"/>
        <v>d</v>
      </c>
      <c r="RQ10" s="6" t="str">
        <f t="shared" si="523"/>
        <v>l</v>
      </c>
      <c r="RR10" s="6" t="str">
        <f t="shared" si="523"/>
        <v>m</v>
      </c>
      <c r="RS10" s="6" t="str">
        <f t="shared" si="523"/>
        <v>m</v>
      </c>
      <c r="RT10" s="6" t="str">
        <f t="shared" si="523"/>
        <v>j</v>
      </c>
      <c r="RU10" s="6" t="str">
        <f t="shared" si="523"/>
        <v>v</v>
      </c>
      <c r="RV10" s="6" t="str">
        <f t="shared" si="523"/>
        <v>s</v>
      </c>
      <c r="RW10" s="6" t="str">
        <f t="shared" si="523"/>
        <v>d</v>
      </c>
      <c r="RX10" s="6" t="str">
        <f t="shared" si="523"/>
        <v>l</v>
      </c>
      <c r="RY10" s="6" t="str">
        <f t="shared" si="523"/>
        <v>m</v>
      </c>
      <c r="RZ10" s="6" t="str">
        <f t="shared" si="523"/>
        <v>m</v>
      </c>
      <c r="SA10" s="6" t="str">
        <f t="shared" si="523"/>
        <v>j</v>
      </c>
      <c r="SB10" s="6" t="str">
        <f t="shared" si="523"/>
        <v>v</v>
      </c>
      <c r="SC10" s="6" t="str">
        <f t="shared" si="523"/>
        <v>s</v>
      </c>
      <c r="SD10" s="6" t="str">
        <f t="shared" si="523"/>
        <v>d</v>
      </c>
      <c r="SE10" s="6" t="str">
        <f t="shared" si="523"/>
        <v>l</v>
      </c>
      <c r="SF10" s="6" t="str">
        <f t="shared" si="523"/>
        <v>m</v>
      </c>
      <c r="SG10" s="6" t="str">
        <f t="shared" si="523"/>
        <v>m</v>
      </c>
      <c r="SH10" s="6" t="str">
        <f t="shared" si="523"/>
        <v>j</v>
      </c>
      <c r="SI10" s="6" t="str">
        <f t="shared" si="523"/>
        <v>v</v>
      </c>
      <c r="SJ10" s="6" t="str">
        <f t="shared" si="523"/>
        <v>s</v>
      </c>
      <c r="SK10" s="6" t="str">
        <f t="shared" si="523"/>
        <v>d</v>
      </c>
      <c r="SL10" s="6" t="str">
        <f t="shared" si="523"/>
        <v>l</v>
      </c>
      <c r="SM10" s="6" t="str">
        <f t="shared" si="523"/>
        <v>m</v>
      </c>
      <c r="SN10" s="6" t="str">
        <f t="shared" si="523"/>
        <v>m</v>
      </c>
      <c r="SO10" s="6" t="str">
        <f t="shared" si="523"/>
        <v>j</v>
      </c>
      <c r="SP10" s="6" t="str">
        <f t="shared" si="523"/>
        <v>v</v>
      </c>
      <c r="SQ10" s="6" t="str">
        <f t="shared" si="523"/>
        <v>s</v>
      </c>
      <c r="SR10" s="6" t="str">
        <f t="shared" ref="SR10:VC10" si="524">LEFT(TEXT(SR8,"ddd"),1)</f>
        <v>d</v>
      </c>
      <c r="SS10" s="6" t="str">
        <f t="shared" si="524"/>
        <v>l</v>
      </c>
      <c r="ST10" s="6" t="str">
        <f t="shared" si="524"/>
        <v>m</v>
      </c>
      <c r="SU10" s="6" t="str">
        <f t="shared" si="524"/>
        <v>m</v>
      </c>
      <c r="SV10" s="6" t="str">
        <f t="shared" si="524"/>
        <v>j</v>
      </c>
      <c r="SW10" s="6" t="str">
        <f t="shared" si="524"/>
        <v>v</v>
      </c>
      <c r="SX10" s="6" t="str">
        <f t="shared" si="524"/>
        <v>s</v>
      </c>
      <c r="SY10" s="6" t="str">
        <f t="shared" si="524"/>
        <v>d</v>
      </c>
      <c r="SZ10" s="6" t="str">
        <f t="shared" si="524"/>
        <v>l</v>
      </c>
      <c r="TA10" s="6" t="str">
        <f t="shared" si="524"/>
        <v>m</v>
      </c>
      <c r="TB10" s="6" t="str">
        <f t="shared" si="524"/>
        <v>m</v>
      </c>
      <c r="TC10" s="6" t="str">
        <f t="shared" si="524"/>
        <v>j</v>
      </c>
      <c r="TD10" s="6" t="str">
        <f t="shared" si="524"/>
        <v>v</v>
      </c>
      <c r="TE10" s="6" t="str">
        <f t="shared" si="524"/>
        <v>s</v>
      </c>
      <c r="TF10" s="6" t="str">
        <f t="shared" si="524"/>
        <v>d</v>
      </c>
      <c r="TG10" s="6" t="str">
        <f t="shared" si="524"/>
        <v>l</v>
      </c>
      <c r="TH10" s="6" t="str">
        <f t="shared" si="524"/>
        <v>m</v>
      </c>
      <c r="TI10" s="6" t="str">
        <f t="shared" si="524"/>
        <v>m</v>
      </c>
      <c r="TJ10" s="6" t="str">
        <f t="shared" si="524"/>
        <v>j</v>
      </c>
      <c r="TK10" s="6" t="str">
        <f t="shared" si="524"/>
        <v>v</v>
      </c>
      <c r="TL10" s="6" t="str">
        <f t="shared" si="524"/>
        <v>s</v>
      </c>
      <c r="TM10" s="6" t="str">
        <f t="shared" si="524"/>
        <v>d</v>
      </c>
      <c r="TN10" s="6" t="str">
        <f t="shared" si="524"/>
        <v>l</v>
      </c>
      <c r="TO10" s="6" t="str">
        <f t="shared" si="524"/>
        <v>m</v>
      </c>
      <c r="TP10" s="6" t="str">
        <f t="shared" si="524"/>
        <v>m</v>
      </c>
      <c r="TQ10" s="6" t="str">
        <f t="shared" si="524"/>
        <v>j</v>
      </c>
      <c r="TR10" s="6" t="str">
        <f t="shared" si="524"/>
        <v>v</v>
      </c>
      <c r="TS10" s="6" t="str">
        <f t="shared" si="524"/>
        <v>s</v>
      </c>
      <c r="TT10" s="6" t="str">
        <f t="shared" si="524"/>
        <v>d</v>
      </c>
      <c r="TU10" s="6" t="str">
        <f t="shared" si="524"/>
        <v>l</v>
      </c>
      <c r="TV10" s="6" t="str">
        <f t="shared" si="524"/>
        <v>m</v>
      </c>
      <c r="TW10" s="6" t="str">
        <f t="shared" si="524"/>
        <v>m</v>
      </c>
      <c r="TX10" s="6" t="str">
        <f t="shared" si="524"/>
        <v>j</v>
      </c>
      <c r="TY10" s="6" t="str">
        <f t="shared" si="524"/>
        <v>v</v>
      </c>
      <c r="TZ10" s="6" t="str">
        <f t="shared" si="524"/>
        <v>s</v>
      </c>
      <c r="UA10" s="6" t="str">
        <f t="shared" si="524"/>
        <v>d</v>
      </c>
      <c r="UB10" s="6" t="str">
        <f t="shared" si="524"/>
        <v>l</v>
      </c>
      <c r="UC10" s="6" t="str">
        <f t="shared" si="524"/>
        <v>m</v>
      </c>
      <c r="UD10" s="6" t="str">
        <f t="shared" si="524"/>
        <v>m</v>
      </c>
      <c r="UE10" s="6" t="str">
        <f t="shared" si="524"/>
        <v>j</v>
      </c>
      <c r="UF10" s="6" t="str">
        <f t="shared" si="524"/>
        <v>v</v>
      </c>
      <c r="UG10" s="6" t="str">
        <f t="shared" si="524"/>
        <v>s</v>
      </c>
      <c r="UH10" s="6" t="str">
        <f t="shared" si="524"/>
        <v>d</v>
      </c>
      <c r="UI10" s="6" t="str">
        <f t="shared" si="524"/>
        <v>l</v>
      </c>
      <c r="UJ10" s="6" t="str">
        <f t="shared" si="524"/>
        <v>m</v>
      </c>
      <c r="UK10" s="6" t="str">
        <f t="shared" si="524"/>
        <v>m</v>
      </c>
      <c r="UL10" s="6" t="str">
        <f t="shared" si="524"/>
        <v>j</v>
      </c>
      <c r="UM10" s="6" t="str">
        <f t="shared" si="524"/>
        <v>v</v>
      </c>
      <c r="UN10" s="6" t="str">
        <f t="shared" si="524"/>
        <v>s</v>
      </c>
      <c r="UO10" s="6" t="str">
        <f t="shared" si="524"/>
        <v>d</v>
      </c>
      <c r="UP10" s="6" t="str">
        <f t="shared" si="524"/>
        <v>l</v>
      </c>
      <c r="UQ10" s="6" t="str">
        <f t="shared" si="524"/>
        <v>m</v>
      </c>
      <c r="UR10" s="6" t="str">
        <f t="shared" si="524"/>
        <v>m</v>
      </c>
      <c r="US10" s="6" t="str">
        <f t="shared" si="524"/>
        <v>j</v>
      </c>
      <c r="UT10" s="6" t="str">
        <f t="shared" si="524"/>
        <v>v</v>
      </c>
      <c r="UU10" s="6" t="str">
        <f t="shared" si="524"/>
        <v>s</v>
      </c>
      <c r="UV10" s="6" t="str">
        <f t="shared" si="524"/>
        <v>d</v>
      </c>
      <c r="UW10" s="6" t="str">
        <f t="shared" si="524"/>
        <v>l</v>
      </c>
      <c r="UX10" s="6" t="str">
        <f t="shared" si="524"/>
        <v>m</v>
      </c>
      <c r="UY10" s="6" t="str">
        <f t="shared" si="524"/>
        <v>m</v>
      </c>
      <c r="UZ10" s="6" t="str">
        <f t="shared" si="524"/>
        <v>j</v>
      </c>
      <c r="VA10" s="6" t="str">
        <f t="shared" si="524"/>
        <v>v</v>
      </c>
      <c r="VB10" s="6" t="str">
        <f t="shared" si="524"/>
        <v>s</v>
      </c>
      <c r="VC10" s="6" t="str">
        <f t="shared" si="524"/>
        <v>d</v>
      </c>
      <c r="VD10" s="6" t="str">
        <f t="shared" ref="VD10:XO10" si="525">LEFT(TEXT(VD8,"ddd"),1)</f>
        <v>l</v>
      </c>
      <c r="VE10" s="6" t="str">
        <f t="shared" si="525"/>
        <v>m</v>
      </c>
      <c r="VF10" s="6" t="str">
        <f t="shared" si="525"/>
        <v>m</v>
      </c>
      <c r="VG10" s="6" t="str">
        <f t="shared" si="525"/>
        <v>j</v>
      </c>
      <c r="VH10" s="6" t="str">
        <f t="shared" si="525"/>
        <v>v</v>
      </c>
      <c r="VI10" s="6" t="str">
        <f t="shared" si="525"/>
        <v>s</v>
      </c>
      <c r="VJ10" s="6" t="str">
        <f t="shared" si="525"/>
        <v>d</v>
      </c>
      <c r="VK10" s="6" t="str">
        <f t="shared" si="525"/>
        <v>l</v>
      </c>
      <c r="VL10" s="6" t="str">
        <f t="shared" si="525"/>
        <v>m</v>
      </c>
      <c r="VM10" s="6" t="str">
        <f t="shared" si="525"/>
        <v>m</v>
      </c>
      <c r="VN10" s="6" t="str">
        <f t="shared" si="525"/>
        <v>j</v>
      </c>
      <c r="VO10" s="6" t="str">
        <f t="shared" si="525"/>
        <v>v</v>
      </c>
      <c r="VP10" s="6" t="str">
        <f t="shared" si="525"/>
        <v>s</v>
      </c>
      <c r="VQ10" s="6" t="str">
        <f t="shared" si="525"/>
        <v>d</v>
      </c>
      <c r="VR10" s="6" t="str">
        <f t="shared" si="525"/>
        <v>l</v>
      </c>
      <c r="VS10" s="6" t="str">
        <f t="shared" si="525"/>
        <v>m</v>
      </c>
      <c r="VT10" s="6" t="str">
        <f t="shared" si="525"/>
        <v>m</v>
      </c>
      <c r="VU10" s="6" t="str">
        <f t="shared" si="525"/>
        <v>j</v>
      </c>
      <c r="VV10" s="6" t="str">
        <f t="shared" si="525"/>
        <v>v</v>
      </c>
      <c r="VW10" s="6" t="str">
        <f t="shared" si="525"/>
        <v>s</v>
      </c>
      <c r="VX10" s="6" t="str">
        <f t="shared" si="525"/>
        <v>d</v>
      </c>
      <c r="VY10" s="6" t="str">
        <f t="shared" si="525"/>
        <v>l</v>
      </c>
      <c r="VZ10" s="6" t="str">
        <f t="shared" si="525"/>
        <v>m</v>
      </c>
      <c r="WA10" s="6" t="str">
        <f t="shared" si="525"/>
        <v>m</v>
      </c>
      <c r="WB10" s="6" t="str">
        <f t="shared" si="525"/>
        <v>j</v>
      </c>
      <c r="WC10" s="6" t="str">
        <f t="shared" si="525"/>
        <v>v</v>
      </c>
      <c r="WD10" s="6" t="str">
        <f t="shared" si="525"/>
        <v>s</v>
      </c>
      <c r="WE10" s="6" t="str">
        <f t="shared" si="525"/>
        <v>d</v>
      </c>
      <c r="WF10" s="6" t="str">
        <f t="shared" si="525"/>
        <v>l</v>
      </c>
      <c r="WG10" s="6" t="str">
        <f t="shared" si="525"/>
        <v>m</v>
      </c>
      <c r="WH10" s="6" t="str">
        <f t="shared" si="525"/>
        <v>m</v>
      </c>
      <c r="WI10" s="6" t="str">
        <f t="shared" si="525"/>
        <v>j</v>
      </c>
      <c r="WJ10" s="6" t="str">
        <f t="shared" si="525"/>
        <v>v</v>
      </c>
      <c r="WK10" s="6" t="str">
        <f t="shared" si="525"/>
        <v>s</v>
      </c>
      <c r="WL10" s="6" t="str">
        <f t="shared" si="525"/>
        <v>d</v>
      </c>
      <c r="WM10" s="6" t="str">
        <f t="shared" si="525"/>
        <v>l</v>
      </c>
      <c r="WN10" s="6" t="str">
        <f t="shared" si="525"/>
        <v>m</v>
      </c>
      <c r="WO10" s="6" t="str">
        <f t="shared" si="525"/>
        <v>m</v>
      </c>
      <c r="WP10" s="6" t="str">
        <f t="shared" si="525"/>
        <v>j</v>
      </c>
      <c r="WQ10" s="6" t="str">
        <f t="shared" si="525"/>
        <v>v</v>
      </c>
      <c r="WR10" s="6" t="str">
        <f t="shared" si="525"/>
        <v>s</v>
      </c>
      <c r="WS10" s="6" t="str">
        <f t="shared" si="525"/>
        <v>d</v>
      </c>
      <c r="WT10" s="6" t="str">
        <f t="shared" si="525"/>
        <v>l</v>
      </c>
      <c r="WU10" s="6" t="str">
        <f t="shared" si="525"/>
        <v>m</v>
      </c>
      <c r="WV10" s="6" t="str">
        <f t="shared" si="525"/>
        <v>m</v>
      </c>
      <c r="WW10" s="6" t="str">
        <f t="shared" si="525"/>
        <v>j</v>
      </c>
      <c r="WX10" s="6" t="str">
        <f t="shared" si="525"/>
        <v>v</v>
      </c>
      <c r="WY10" s="6" t="str">
        <f t="shared" si="525"/>
        <v>s</v>
      </c>
      <c r="WZ10" s="6" t="str">
        <f t="shared" si="525"/>
        <v>d</v>
      </c>
      <c r="XA10" s="6" t="str">
        <f t="shared" si="525"/>
        <v>l</v>
      </c>
      <c r="XB10" s="6" t="str">
        <f t="shared" si="525"/>
        <v>m</v>
      </c>
      <c r="XC10" s="6" t="str">
        <f t="shared" si="525"/>
        <v>m</v>
      </c>
      <c r="XD10" s="6" t="str">
        <f t="shared" si="525"/>
        <v>j</v>
      </c>
      <c r="XE10" s="6" t="str">
        <f t="shared" si="525"/>
        <v>v</v>
      </c>
      <c r="XF10" s="6" t="str">
        <f t="shared" si="525"/>
        <v>s</v>
      </c>
      <c r="XG10" s="6" t="str">
        <f t="shared" si="525"/>
        <v>d</v>
      </c>
      <c r="XH10" s="6" t="str">
        <f t="shared" si="525"/>
        <v>l</v>
      </c>
      <c r="XI10" s="6" t="str">
        <f t="shared" si="525"/>
        <v>m</v>
      </c>
      <c r="XJ10" s="6" t="str">
        <f t="shared" si="525"/>
        <v>m</v>
      </c>
      <c r="XK10" s="6" t="str">
        <f t="shared" si="525"/>
        <v>j</v>
      </c>
      <c r="XL10" s="6" t="str">
        <f t="shared" si="525"/>
        <v>v</v>
      </c>
      <c r="XM10" s="6" t="str">
        <f t="shared" si="525"/>
        <v>s</v>
      </c>
      <c r="XN10" s="6" t="str">
        <f t="shared" si="525"/>
        <v>d</v>
      </c>
      <c r="XO10" s="6" t="str">
        <f t="shared" si="525"/>
        <v>l</v>
      </c>
      <c r="XP10" s="6" t="str">
        <f t="shared" ref="XP10:AAA10" si="526">LEFT(TEXT(XP8,"ddd"),1)</f>
        <v>m</v>
      </c>
      <c r="XQ10" s="6" t="str">
        <f t="shared" si="526"/>
        <v>m</v>
      </c>
      <c r="XR10" s="6" t="str">
        <f t="shared" si="526"/>
        <v>j</v>
      </c>
      <c r="XS10" s="6" t="str">
        <f t="shared" si="526"/>
        <v>v</v>
      </c>
      <c r="XT10" s="6" t="str">
        <f t="shared" si="526"/>
        <v>s</v>
      </c>
      <c r="XU10" s="6" t="str">
        <f t="shared" si="526"/>
        <v>d</v>
      </c>
      <c r="XV10" s="6" t="str">
        <f t="shared" si="526"/>
        <v>l</v>
      </c>
      <c r="XW10" s="6" t="str">
        <f t="shared" si="526"/>
        <v>m</v>
      </c>
      <c r="XX10" s="6" t="str">
        <f t="shared" si="526"/>
        <v>m</v>
      </c>
      <c r="XY10" s="6" t="str">
        <f t="shared" si="526"/>
        <v>j</v>
      </c>
      <c r="XZ10" s="6" t="str">
        <f t="shared" si="526"/>
        <v>v</v>
      </c>
      <c r="YA10" s="6" t="str">
        <f t="shared" si="526"/>
        <v>s</v>
      </c>
      <c r="YB10" s="6" t="str">
        <f t="shared" si="526"/>
        <v>d</v>
      </c>
      <c r="YC10" s="6" t="str">
        <f t="shared" si="526"/>
        <v>l</v>
      </c>
      <c r="YD10" s="6" t="str">
        <f t="shared" si="526"/>
        <v>m</v>
      </c>
      <c r="YE10" s="6" t="str">
        <f t="shared" si="526"/>
        <v>m</v>
      </c>
      <c r="YF10" s="6" t="str">
        <f t="shared" si="526"/>
        <v>j</v>
      </c>
      <c r="YG10" s="6" t="str">
        <f t="shared" si="526"/>
        <v>v</v>
      </c>
      <c r="YH10" s="6" t="str">
        <f t="shared" si="526"/>
        <v>s</v>
      </c>
      <c r="YI10" s="6" t="str">
        <f t="shared" si="526"/>
        <v>d</v>
      </c>
      <c r="YJ10" s="6" t="str">
        <f t="shared" si="526"/>
        <v>l</v>
      </c>
      <c r="YK10" s="6" t="str">
        <f t="shared" si="526"/>
        <v>m</v>
      </c>
      <c r="YL10" s="6" t="str">
        <f t="shared" si="526"/>
        <v>m</v>
      </c>
      <c r="YM10" s="6" t="str">
        <f t="shared" si="526"/>
        <v>j</v>
      </c>
      <c r="YN10" s="6" t="str">
        <f t="shared" si="526"/>
        <v>v</v>
      </c>
      <c r="YO10" s="6" t="str">
        <f t="shared" si="526"/>
        <v>s</v>
      </c>
      <c r="YP10" s="6" t="str">
        <f t="shared" si="526"/>
        <v>d</v>
      </c>
      <c r="YQ10" s="6" t="str">
        <f t="shared" si="526"/>
        <v>l</v>
      </c>
      <c r="YR10" s="6" t="str">
        <f t="shared" si="526"/>
        <v>m</v>
      </c>
      <c r="YS10" s="6" t="str">
        <f t="shared" si="526"/>
        <v>m</v>
      </c>
      <c r="YT10" s="6" t="str">
        <f t="shared" si="526"/>
        <v>j</v>
      </c>
      <c r="YU10" s="6" t="str">
        <f t="shared" si="526"/>
        <v>v</v>
      </c>
      <c r="YV10" s="6" t="str">
        <f t="shared" si="526"/>
        <v>s</v>
      </c>
      <c r="YW10" s="6" t="str">
        <f t="shared" si="526"/>
        <v>d</v>
      </c>
      <c r="YX10" s="6" t="str">
        <f t="shared" si="526"/>
        <v>l</v>
      </c>
      <c r="YY10" s="6" t="str">
        <f t="shared" si="526"/>
        <v>m</v>
      </c>
      <c r="YZ10" s="6" t="str">
        <f t="shared" si="526"/>
        <v>m</v>
      </c>
      <c r="ZA10" s="6" t="str">
        <f t="shared" si="526"/>
        <v>j</v>
      </c>
      <c r="ZB10" s="6" t="str">
        <f t="shared" si="526"/>
        <v>v</v>
      </c>
      <c r="ZC10" s="6" t="str">
        <f t="shared" si="526"/>
        <v>s</v>
      </c>
      <c r="ZD10" s="6" t="str">
        <f t="shared" si="526"/>
        <v>d</v>
      </c>
      <c r="ZE10" s="6" t="str">
        <f t="shared" si="526"/>
        <v>l</v>
      </c>
      <c r="ZF10" s="6" t="str">
        <f t="shared" si="526"/>
        <v>m</v>
      </c>
      <c r="ZG10" s="6" t="str">
        <f t="shared" si="526"/>
        <v>m</v>
      </c>
      <c r="ZH10" s="6" t="str">
        <f t="shared" si="526"/>
        <v>j</v>
      </c>
      <c r="ZI10" s="6" t="str">
        <f t="shared" si="526"/>
        <v>v</v>
      </c>
      <c r="ZJ10" s="6" t="str">
        <f t="shared" si="526"/>
        <v>s</v>
      </c>
      <c r="ZK10" s="6" t="str">
        <f t="shared" si="526"/>
        <v>d</v>
      </c>
      <c r="ZL10" s="6" t="str">
        <f t="shared" si="526"/>
        <v>l</v>
      </c>
      <c r="ZM10" s="6" t="str">
        <f t="shared" si="526"/>
        <v>m</v>
      </c>
      <c r="ZN10" s="6" t="str">
        <f t="shared" si="526"/>
        <v>m</v>
      </c>
      <c r="ZO10" s="6" t="str">
        <f t="shared" si="526"/>
        <v>j</v>
      </c>
      <c r="ZP10" s="6" t="str">
        <f t="shared" si="526"/>
        <v>v</v>
      </c>
      <c r="ZQ10" s="6" t="str">
        <f t="shared" si="526"/>
        <v>s</v>
      </c>
      <c r="ZR10" s="6" t="str">
        <f t="shared" si="526"/>
        <v>d</v>
      </c>
      <c r="ZS10" s="6" t="str">
        <f t="shared" si="526"/>
        <v>l</v>
      </c>
      <c r="ZT10" s="6" t="str">
        <f t="shared" si="526"/>
        <v>m</v>
      </c>
      <c r="ZU10" s="6" t="str">
        <f t="shared" si="526"/>
        <v>m</v>
      </c>
      <c r="ZV10" s="6" t="str">
        <f t="shared" si="526"/>
        <v>j</v>
      </c>
      <c r="ZW10" s="6" t="str">
        <f t="shared" si="526"/>
        <v>v</v>
      </c>
      <c r="ZX10" s="6" t="str">
        <f t="shared" si="526"/>
        <v>s</v>
      </c>
      <c r="ZY10" s="6" t="str">
        <f t="shared" si="526"/>
        <v>d</v>
      </c>
      <c r="ZZ10" s="6" t="str">
        <f t="shared" si="526"/>
        <v>l</v>
      </c>
      <c r="AAA10" s="6" t="str">
        <f t="shared" si="526"/>
        <v>m</v>
      </c>
      <c r="AAB10" s="6" t="str">
        <f t="shared" ref="AAB10:ACM10" si="527">LEFT(TEXT(AAB8,"ddd"),1)</f>
        <v>m</v>
      </c>
      <c r="AAC10" s="6" t="str">
        <f t="shared" si="527"/>
        <v>j</v>
      </c>
      <c r="AAD10" s="6" t="str">
        <f t="shared" si="527"/>
        <v>v</v>
      </c>
      <c r="AAE10" s="6" t="str">
        <f t="shared" si="527"/>
        <v>s</v>
      </c>
      <c r="AAF10" s="6" t="str">
        <f t="shared" si="527"/>
        <v>d</v>
      </c>
      <c r="AAG10" s="6" t="str">
        <f t="shared" si="527"/>
        <v>l</v>
      </c>
      <c r="AAH10" s="6" t="str">
        <f t="shared" si="527"/>
        <v>m</v>
      </c>
      <c r="AAI10" s="6" t="str">
        <f t="shared" si="527"/>
        <v>m</v>
      </c>
      <c r="AAJ10" s="6" t="str">
        <f t="shared" si="527"/>
        <v>j</v>
      </c>
      <c r="AAK10" s="6" t="str">
        <f t="shared" si="527"/>
        <v>v</v>
      </c>
      <c r="AAL10" s="6" t="str">
        <f t="shared" si="527"/>
        <v>s</v>
      </c>
      <c r="AAM10" s="6" t="str">
        <f t="shared" si="527"/>
        <v>d</v>
      </c>
      <c r="AAN10" s="6" t="str">
        <f t="shared" si="527"/>
        <v>l</v>
      </c>
      <c r="AAO10" s="6" t="str">
        <f t="shared" si="527"/>
        <v>m</v>
      </c>
      <c r="AAP10" s="6" t="str">
        <f t="shared" si="527"/>
        <v>m</v>
      </c>
      <c r="AAQ10" s="6" t="str">
        <f t="shared" si="527"/>
        <v>j</v>
      </c>
      <c r="AAR10" s="6" t="str">
        <f t="shared" si="527"/>
        <v>v</v>
      </c>
      <c r="AAS10" s="6" t="str">
        <f t="shared" si="527"/>
        <v>s</v>
      </c>
      <c r="AAT10" s="6" t="str">
        <f t="shared" si="527"/>
        <v>d</v>
      </c>
      <c r="AAU10" s="6" t="str">
        <f t="shared" si="527"/>
        <v>l</v>
      </c>
      <c r="AAV10" s="6" t="str">
        <f t="shared" si="527"/>
        <v>m</v>
      </c>
      <c r="AAW10" s="6" t="str">
        <f t="shared" si="527"/>
        <v>m</v>
      </c>
      <c r="AAX10" s="6" t="str">
        <f t="shared" si="527"/>
        <v>j</v>
      </c>
      <c r="AAY10" s="6" t="str">
        <f t="shared" si="527"/>
        <v>v</v>
      </c>
      <c r="AAZ10" s="6" t="str">
        <f t="shared" si="527"/>
        <v>s</v>
      </c>
      <c r="ABA10" s="6" t="str">
        <f t="shared" si="527"/>
        <v>d</v>
      </c>
      <c r="ABB10" s="6" t="str">
        <f t="shared" si="527"/>
        <v>l</v>
      </c>
      <c r="ABC10" s="6" t="str">
        <f t="shared" si="527"/>
        <v>m</v>
      </c>
      <c r="ABD10" s="6" t="str">
        <f t="shared" si="527"/>
        <v>m</v>
      </c>
      <c r="ABE10" s="6" t="str">
        <f t="shared" si="527"/>
        <v>j</v>
      </c>
      <c r="ABF10" s="6" t="str">
        <f t="shared" si="527"/>
        <v>v</v>
      </c>
      <c r="ABG10" s="6" t="str">
        <f t="shared" si="527"/>
        <v>s</v>
      </c>
      <c r="ABH10" s="6" t="str">
        <f t="shared" si="527"/>
        <v>d</v>
      </c>
      <c r="ABI10" s="6" t="str">
        <f t="shared" si="527"/>
        <v>l</v>
      </c>
      <c r="ABJ10" s="6" t="str">
        <f t="shared" si="527"/>
        <v>m</v>
      </c>
      <c r="ABK10" s="6" t="str">
        <f t="shared" si="527"/>
        <v>m</v>
      </c>
      <c r="ABL10" s="6" t="str">
        <f t="shared" si="527"/>
        <v>j</v>
      </c>
      <c r="ABM10" s="6" t="str">
        <f t="shared" si="527"/>
        <v>v</v>
      </c>
      <c r="ABN10" s="6" t="str">
        <f t="shared" si="527"/>
        <v>s</v>
      </c>
      <c r="ABO10" s="6" t="str">
        <f t="shared" si="527"/>
        <v>d</v>
      </c>
      <c r="ABP10" s="6" t="str">
        <f t="shared" si="527"/>
        <v>l</v>
      </c>
      <c r="ABQ10" s="6" t="str">
        <f t="shared" si="527"/>
        <v>m</v>
      </c>
      <c r="ABR10" s="6" t="str">
        <f t="shared" si="527"/>
        <v>m</v>
      </c>
      <c r="ABS10" s="6" t="str">
        <f t="shared" si="527"/>
        <v>j</v>
      </c>
      <c r="ABT10" s="6" t="str">
        <f t="shared" si="527"/>
        <v>v</v>
      </c>
      <c r="ABU10" s="6" t="str">
        <f t="shared" si="527"/>
        <v>s</v>
      </c>
      <c r="ABV10" s="6" t="str">
        <f t="shared" si="527"/>
        <v>d</v>
      </c>
      <c r="ABW10" s="6" t="str">
        <f t="shared" si="527"/>
        <v>l</v>
      </c>
      <c r="ABX10" s="6" t="str">
        <f t="shared" si="527"/>
        <v>m</v>
      </c>
      <c r="ABY10" s="6" t="str">
        <f t="shared" si="527"/>
        <v>m</v>
      </c>
      <c r="ABZ10" s="6" t="str">
        <f t="shared" si="527"/>
        <v>j</v>
      </c>
      <c r="ACA10" s="6" t="str">
        <f t="shared" si="527"/>
        <v>v</v>
      </c>
      <c r="ACB10" s="6" t="str">
        <f t="shared" si="527"/>
        <v>s</v>
      </c>
      <c r="ACC10" s="6" t="str">
        <f t="shared" si="527"/>
        <v>d</v>
      </c>
      <c r="ACD10" s="6" t="str">
        <f t="shared" si="527"/>
        <v>l</v>
      </c>
      <c r="ACE10" s="6" t="str">
        <f t="shared" si="527"/>
        <v>m</v>
      </c>
      <c r="ACF10" s="6" t="str">
        <f t="shared" si="527"/>
        <v>m</v>
      </c>
      <c r="ACG10" s="6" t="str">
        <f t="shared" si="527"/>
        <v>j</v>
      </c>
      <c r="ACH10" s="6" t="str">
        <f t="shared" si="527"/>
        <v>v</v>
      </c>
      <c r="ACI10" s="6" t="str">
        <f t="shared" si="527"/>
        <v>s</v>
      </c>
      <c r="ACJ10" s="6" t="str">
        <f t="shared" si="527"/>
        <v>d</v>
      </c>
      <c r="ACK10" s="6" t="str">
        <f t="shared" si="527"/>
        <v>l</v>
      </c>
      <c r="ACL10" s="6" t="str">
        <f t="shared" si="527"/>
        <v>m</v>
      </c>
      <c r="ACM10" s="6" t="str">
        <f t="shared" si="527"/>
        <v>m</v>
      </c>
      <c r="ACN10" s="6" t="str">
        <f t="shared" ref="ACN10:ACX10" si="528">LEFT(TEXT(ACN8,"ddd"),1)</f>
        <v>j</v>
      </c>
      <c r="ACO10" s="6" t="str">
        <f t="shared" si="528"/>
        <v>v</v>
      </c>
      <c r="ACP10" s="6" t="str">
        <f t="shared" si="528"/>
        <v>s</v>
      </c>
      <c r="ACQ10" s="6" t="str">
        <f t="shared" si="528"/>
        <v>d</v>
      </c>
      <c r="ACR10" s="6" t="str">
        <f t="shared" si="528"/>
        <v>l</v>
      </c>
      <c r="ACS10" s="6" t="str">
        <f t="shared" si="528"/>
        <v>m</v>
      </c>
      <c r="ACT10" s="6" t="str">
        <f t="shared" si="528"/>
        <v>m</v>
      </c>
      <c r="ACU10" s="6" t="str">
        <f t="shared" si="528"/>
        <v>j</v>
      </c>
      <c r="ACV10" s="6" t="str">
        <f t="shared" si="528"/>
        <v>v</v>
      </c>
      <c r="ACW10" s="6" t="str">
        <f t="shared" si="528"/>
        <v>s</v>
      </c>
      <c r="ACX10" s="6" t="str">
        <f t="shared" si="528"/>
        <v>d</v>
      </c>
    </row>
    <row r="11" spans="1:778" ht="30" hidden="1" customHeight="1" thickBot="1" x14ac:dyDescent="0.25">
      <c r="A11" s="30" t="s">
        <v>6</v>
      </c>
      <c r="C11" s="33"/>
      <c r="E11"/>
      <c r="H11" t="str">
        <f>IF(OR(ISBLANK(task_start),ISBLANK(task_end)),"",task_end-task_start+1)</f>
        <v/>
      </c>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c r="JO11" s="27"/>
      <c r="JP11" s="27"/>
      <c r="JQ11" s="27"/>
      <c r="JR11" s="27"/>
      <c r="JS11" s="27"/>
      <c r="JT11" s="27"/>
      <c r="JU11" s="27"/>
      <c r="JV11" s="27"/>
      <c r="JW11" s="27"/>
      <c r="JX11" s="27"/>
      <c r="JY11" s="27"/>
      <c r="JZ11" s="27"/>
      <c r="KA11" s="27"/>
      <c r="KB11" s="27"/>
      <c r="KC11" s="27"/>
      <c r="KD11" s="27"/>
      <c r="KE11" s="27"/>
      <c r="KF11" s="27"/>
      <c r="KG11" s="27"/>
      <c r="KH11" s="27"/>
      <c r="KI11" s="27"/>
      <c r="KJ11" s="27"/>
      <c r="KK11" s="27"/>
      <c r="KL11" s="27"/>
      <c r="KM11" s="27"/>
      <c r="KN11" s="27"/>
      <c r="KO11" s="27"/>
      <c r="KP11" s="27"/>
      <c r="KQ11" s="27"/>
      <c r="KR11" s="27"/>
      <c r="KS11" s="27"/>
      <c r="KT11" s="27"/>
      <c r="KU11" s="27"/>
      <c r="KV11" s="27"/>
      <c r="KW11" s="27"/>
      <c r="KX11" s="27"/>
      <c r="KY11" s="27"/>
      <c r="KZ11" s="27"/>
      <c r="LA11" s="27"/>
      <c r="LB11" s="27"/>
      <c r="LC11" s="27"/>
      <c r="LD11" s="27"/>
      <c r="LE11" s="27"/>
      <c r="LF11" s="27"/>
      <c r="LG11" s="27"/>
      <c r="LH11" s="27"/>
      <c r="LI11" s="27"/>
      <c r="LJ11" s="27"/>
      <c r="LK11" s="27"/>
      <c r="LL11" s="27"/>
      <c r="LM11" s="27"/>
      <c r="LN11" s="27"/>
      <c r="LO11" s="27"/>
      <c r="LP11" s="27"/>
      <c r="LQ11" s="27"/>
      <c r="LR11" s="27"/>
      <c r="LS11" s="27"/>
      <c r="LT11" s="27"/>
      <c r="LU11" s="27"/>
      <c r="LV11" s="27"/>
      <c r="LW11" s="27"/>
      <c r="LX11" s="27"/>
      <c r="LY11" s="27"/>
      <c r="LZ11" s="27"/>
      <c r="MA11" s="27"/>
      <c r="MB11" s="27"/>
      <c r="MC11" s="27"/>
      <c r="MD11" s="27"/>
      <c r="ME11" s="27"/>
      <c r="MF11" s="27"/>
      <c r="MG11" s="27"/>
      <c r="MH11" s="27"/>
      <c r="MI11" s="27"/>
      <c r="MJ11" s="27"/>
      <c r="MK11" s="27"/>
      <c r="ML11" s="27"/>
      <c r="MM11" s="27"/>
      <c r="MN11" s="27"/>
      <c r="MO11" s="27"/>
      <c r="MP11" s="27"/>
      <c r="MQ11" s="27"/>
      <c r="MR11" s="27"/>
      <c r="MS11" s="27"/>
      <c r="MT11" s="27"/>
      <c r="MU11" s="27"/>
      <c r="MV11" s="27"/>
      <c r="MW11" s="27"/>
      <c r="MX11" s="27"/>
      <c r="MY11" s="27"/>
      <c r="MZ11" s="27"/>
      <c r="NA11" s="27"/>
      <c r="NB11" s="27"/>
      <c r="NC11" s="27"/>
      <c r="ND11" s="27"/>
      <c r="NE11" s="27"/>
      <c r="NF11" s="27"/>
      <c r="NG11" s="27"/>
      <c r="NH11" s="27"/>
      <c r="NI11" s="27"/>
      <c r="NJ11" s="27"/>
      <c r="NK11" s="27"/>
      <c r="NL11" s="27"/>
      <c r="NM11" s="27"/>
      <c r="NN11" s="27"/>
      <c r="NO11" s="27"/>
      <c r="NP11" s="27"/>
      <c r="NQ11" s="27"/>
      <c r="NR11" s="27"/>
      <c r="NS11" s="27"/>
      <c r="NT11" s="27"/>
      <c r="NU11" s="27"/>
      <c r="NV11" s="27"/>
      <c r="NW11" s="27"/>
      <c r="NX11" s="27"/>
      <c r="NY11" s="27"/>
      <c r="NZ11" s="27"/>
      <c r="OA11" s="27"/>
      <c r="OB11" s="27"/>
      <c r="OC11" s="27"/>
      <c r="OD11" s="27"/>
      <c r="OE11" s="27"/>
      <c r="OF11" s="27"/>
      <c r="OG11" s="27"/>
      <c r="OH11" s="27"/>
      <c r="OI11" s="27"/>
      <c r="OJ11" s="27"/>
      <c r="OK11" s="27"/>
      <c r="OL11" s="27"/>
      <c r="OM11" s="27"/>
      <c r="ON11" s="27"/>
      <c r="OO11" s="27"/>
      <c r="OP11" s="27"/>
      <c r="OQ11" s="27"/>
      <c r="OR11" s="27"/>
      <c r="OS11" s="27"/>
      <c r="OT11" s="27"/>
      <c r="OU11" s="27"/>
      <c r="OV11" s="27"/>
      <c r="OW11" s="27"/>
      <c r="OX11" s="27"/>
      <c r="OY11" s="27"/>
      <c r="OZ11" s="27"/>
      <c r="PA11" s="27"/>
      <c r="PB11" s="27"/>
      <c r="PC11" s="27"/>
      <c r="PD11" s="27"/>
      <c r="PE11" s="27"/>
      <c r="PF11" s="27"/>
      <c r="PG11" s="27"/>
      <c r="PH11" s="27"/>
      <c r="PI11" s="27"/>
      <c r="PJ11" s="27"/>
      <c r="PK11" s="27"/>
      <c r="PL11" s="27"/>
      <c r="PM11" s="27"/>
      <c r="PN11" s="27"/>
      <c r="PO11" s="27"/>
      <c r="PP11" s="27"/>
      <c r="PQ11" s="27"/>
      <c r="PR11" s="27"/>
      <c r="PS11" s="27"/>
      <c r="PT11" s="27"/>
      <c r="PU11" s="27"/>
      <c r="PV11" s="27"/>
      <c r="PW11" s="27"/>
      <c r="PX11" s="27"/>
      <c r="PY11" s="27"/>
      <c r="PZ11" s="27"/>
      <c r="QA11" s="27"/>
      <c r="QB11" s="27"/>
      <c r="QC11" s="27"/>
      <c r="QD11" s="27"/>
      <c r="QE11" s="27"/>
      <c r="QF11" s="27"/>
      <c r="QG11" s="27"/>
      <c r="QH11" s="27"/>
      <c r="QI11" s="27"/>
      <c r="QJ11" s="27"/>
      <c r="QK11" s="27"/>
      <c r="QL11" s="27"/>
      <c r="QM11" s="27"/>
      <c r="QN11" s="27"/>
      <c r="QO11" s="27"/>
      <c r="QP11" s="27"/>
      <c r="QQ11" s="27"/>
      <c r="QR11" s="27"/>
      <c r="QS11" s="27"/>
      <c r="QT11" s="27"/>
      <c r="QU11" s="27"/>
      <c r="QV11" s="27"/>
      <c r="QW11" s="27"/>
      <c r="QX11" s="27"/>
      <c r="QY11" s="27"/>
      <c r="QZ11" s="27"/>
      <c r="RA11" s="27"/>
      <c r="RB11" s="27"/>
      <c r="RC11" s="27"/>
      <c r="RD11" s="27"/>
      <c r="RE11" s="27"/>
      <c r="RF11" s="27"/>
      <c r="RG11" s="27"/>
      <c r="RH11" s="27"/>
      <c r="RI11" s="27"/>
      <c r="RJ11" s="27"/>
      <c r="RK11" s="27"/>
      <c r="RL11" s="27"/>
      <c r="RM11" s="27"/>
      <c r="RN11" s="27"/>
      <c r="RO11" s="27"/>
      <c r="RP11" s="27"/>
      <c r="RQ11" s="27"/>
      <c r="RR11" s="27"/>
      <c r="RS11" s="27"/>
      <c r="RT11" s="27"/>
      <c r="RU11" s="27"/>
      <c r="RV11" s="27"/>
      <c r="RW11" s="27"/>
      <c r="RX11" s="27"/>
      <c r="RY11" s="27"/>
      <c r="RZ11" s="27"/>
      <c r="SA11" s="27"/>
      <c r="SB11" s="27"/>
      <c r="SC11" s="27"/>
      <c r="SD11" s="27"/>
      <c r="SE11" s="27"/>
      <c r="SF11" s="27"/>
      <c r="SG11" s="27"/>
      <c r="SH11" s="27"/>
      <c r="SI11" s="27"/>
      <c r="SJ11" s="27"/>
      <c r="SK11" s="27"/>
      <c r="SL11" s="27"/>
      <c r="SM11" s="27"/>
      <c r="SN11" s="27"/>
      <c r="SO11" s="27"/>
      <c r="SP11" s="27"/>
      <c r="SQ11" s="27"/>
      <c r="SR11" s="27"/>
      <c r="SS11" s="27"/>
      <c r="ST11" s="27"/>
      <c r="SU11" s="27"/>
      <c r="SV11" s="27"/>
      <c r="SW11" s="27"/>
      <c r="SX11" s="27"/>
      <c r="SY11" s="27"/>
      <c r="SZ11" s="27"/>
      <c r="TA11" s="27"/>
      <c r="TB11" s="27"/>
      <c r="TC11" s="27"/>
      <c r="TD11" s="27"/>
      <c r="TE11" s="27"/>
      <c r="TF11" s="27"/>
      <c r="TG11" s="27"/>
      <c r="TH11" s="27"/>
      <c r="TI11" s="27"/>
      <c r="TJ11" s="27"/>
      <c r="TK11" s="27"/>
      <c r="TL11" s="27"/>
      <c r="TM11" s="27"/>
      <c r="TN11" s="27"/>
      <c r="TO11" s="27"/>
      <c r="TP11" s="27"/>
      <c r="TQ11" s="27"/>
      <c r="TR11" s="27"/>
      <c r="TS11" s="27"/>
      <c r="TT11" s="27"/>
      <c r="TU11" s="27"/>
      <c r="TV11" s="27"/>
      <c r="TW11" s="27"/>
      <c r="TX11" s="27"/>
      <c r="TY11" s="27"/>
      <c r="TZ11" s="27"/>
      <c r="UA11" s="27"/>
      <c r="UB11" s="27"/>
      <c r="UC11" s="27"/>
      <c r="UD11" s="27"/>
      <c r="UE11" s="27"/>
      <c r="UF11" s="27"/>
      <c r="UG11" s="27"/>
      <c r="UH11" s="27"/>
      <c r="UI11" s="27"/>
      <c r="UJ11" s="27"/>
      <c r="UK11" s="27"/>
      <c r="UL11" s="27"/>
      <c r="UM11" s="27"/>
      <c r="UN11" s="27"/>
      <c r="UO11" s="27"/>
      <c r="UP11" s="27"/>
      <c r="UQ11" s="27"/>
      <c r="UR11" s="27"/>
      <c r="US11" s="27"/>
      <c r="UT11" s="27"/>
      <c r="UU11" s="27"/>
      <c r="UV11" s="27"/>
      <c r="UW11" s="27"/>
      <c r="UX11" s="27"/>
      <c r="UY11" s="27"/>
      <c r="UZ11" s="27"/>
      <c r="VA11" s="27"/>
      <c r="VB11" s="27"/>
      <c r="VC11" s="27"/>
      <c r="VD11" s="27"/>
      <c r="VE11" s="27"/>
      <c r="VF11" s="27"/>
      <c r="VG11" s="27"/>
      <c r="VH11" s="27"/>
      <c r="VI11" s="27"/>
      <c r="VJ11" s="27"/>
      <c r="VK11" s="27"/>
      <c r="VL11" s="27"/>
      <c r="VM11" s="27"/>
      <c r="VN11" s="27"/>
      <c r="VO11" s="27"/>
      <c r="VP11" s="27"/>
      <c r="VQ11" s="27"/>
      <c r="VR11" s="27"/>
      <c r="VS11" s="27"/>
      <c r="VT11" s="27"/>
      <c r="VU11" s="27"/>
      <c r="VV11" s="27"/>
      <c r="VW11" s="27"/>
      <c r="VX11" s="27"/>
      <c r="VY11" s="27"/>
      <c r="VZ11" s="27"/>
      <c r="WA11" s="27"/>
      <c r="WB11" s="27"/>
      <c r="WC11" s="27"/>
      <c r="WD11" s="27"/>
      <c r="WE11" s="27"/>
      <c r="WF11" s="27"/>
      <c r="WG11" s="27"/>
      <c r="WH11" s="27"/>
      <c r="WI11" s="27"/>
      <c r="WJ11" s="27"/>
      <c r="WK11" s="27"/>
      <c r="WL11" s="27"/>
      <c r="WM11" s="27"/>
      <c r="WN11" s="27"/>
      <c r="WO11" s="27"/>
      <c r="WP11" s="27"/>
      <c r="WQ11" s="27"/>
      <c r="WR11" s="27"/>
      <c r="WS11" s="27"/>
      <c r="WT11" s="27"/>
      <c r="WU11" s="27"/>
      <c r="WV11" s="27"/>
      <c r="WW11" s="27"/>
      <c r="WX11" s="27"/>
      <c r="WY11" s="27"/>
      <c r="WZ11" s="27"/>
      <c r="XA11" s="27"/>
      <c r="XB11" s="27"/>
      <c r="XC11" s="27"/>
      <c r="XD11" s="27"/>
      <c r="XE11" s="27"/>
      <c r="XF11" s="27"/>
      <c r="XG11" s="27"/>
      <c r="XH11" s="27"/>
      <c r="XI11" s="27"/>
      <c r="XJ11" s="27"/>
      <c r="XK11" s="27"/>
      <c r="XL11" s="27"/>
      <c r="XM11" s="27"/>
      <c r="XN11" s="27"/>
      <c r="XO11" s="27"/>
      <c r="XP11" s="27"/>
      <c r="XQ11" s="27"/>
      <c r="XR11" s="27"/>
      <c r="XS11" s="27"/>
      <c r="XT11" s="27"/>
      <c r="XU11" s="27"/>
      <c r="XV11" s="27"/>
      <c r="XW11" s="27"/>
      <c r="XX11" s="27"/>
      <c r="XY11" s="27"/>
      <c r="XZ11" s="27"/>
      <c r="YA11" s="27"/>
      <c r="YB11" s="27"/>
      <c r="YC11" s="27"/>
      <c r="YD11" s="27"/>
      <c r="YE11" s="27"/>
      <c r="YF11" s="27"/>
      <c r="YG11" s="27"/>
      <c r="YH11" s="27"/>
      <c r="YI11" s="27"/>
      <c r="YJ11" s="27"/>
      <c r="YK11" s="27"/>
      <c r="YL11" s="27"/>
      <c r="YM11" s="27"/>
      <c r="YN11" s="27"/>
      <c r="YO11" s="27"/>
      <c r="YP11" s="27"/>
      <c r="YQ11" s="27"/>
      <c r="YR11" s="27"/>
      <c r="YS11" s="27"/>
      <c r="YT11" s="27"/>
      <c r="YU11" s="27"/>
      <c r="YV11" s="27"/>
      <c r="YW11" s="27"/>
      <c r="YX11" s="27"/>
      <c r="YY11" s="27"/>
      <c r="YZ11" s="27"/>
      <c r="ZA11" s="27"/>
      <c r="ZB11" s="27"/>
      <c r="ZC11" s="27"/>
      <c r="ZD11" s="27"/>
      <c r="ZE11" s="27"/>
      <c r="ZF11" s="27"/>
      <c r="ZG11" s="27"/>
      <c r="ZH11" s="27"/>
      <c r="ZI11" s="27"/>
      <c r="ZJ11" s="27"/>
      <c r="ZK11" s="27"/>
      <c r="ZL11" s="27"/>
      <c r="ZM11" s="27"/>
      <c r="ZN11" s="27"/>
      <c r="ZO11" s="27"/>
      <c r="ZP11" s="27"/>
      <c r="ZQ11" s="27"/>
      <c r="ZR11" s="27"/>
      <c r="ZS11" s="27"/>
      <c r="ZT11" s="27"/>
      <c r="ZU11" s="27"/>
      <c r="ZV11" s="27"/>
      <c r="ZW11" s="27"/>
      <c r="ZX11" s="27"/>
      <c r="ZY11" s="27"/>
      <c r="ZZ11" s="27"/>
      <c r="AAA11" s="27"/>
      <c r="AAB11" s="27"/>
      <c r="AAC11" s="27"/>
      <c r="AAD11" s="27"/>
      <c r="AAE11" s="27"/>
      <c r="AAF11" s="27"/>
      <c r="AAG11" s="27"/>
      <c r="AAH11" s="27"/>
      <c r="AAI11" s="27"/>
      <c r="AAJ11" s="27"/>
      <c r="AAK11" s="27"/>
      <c r="AAL11" s="27"/>
      <c r="AAM11" s="27"/>
      <c r="AAN11" s="27"/>
      <c r="AAO11" s="27"/>
      <c r="AAP11" s="27"/>
      <c r="AAQ11" s="27"/>
      <c r="AAR11" s="27"/>
      <c r="AAS11" s="27"/>
      <c r="AAT11" s="27"/>
      <c r="AAU11" s="27"/>
      <c r="AAV11" s="27"/>
      <c r="AAW11" s="27"/>
      <c r="AAX11" s="27"/>
      <c r="AAY11" s="27"/>
      <c r="AAZ11" s="27"/>
      <c r="ABA11" s="27"/>
      <c r="ABB11" s="27"/>
      <c r="ABC11" s="27"/>
      <c r="ABD11" s="27"/>
      <c r="ABE11" s="27"/>
      <c r="ABF11" s="27"/>
      <c r="ABG11" s="27"/>
      <c r="ABH11" s="27"/>
      <c r="ABI11" s="27"/>
      <c r="ABJ11" s="27"/>
      <c r="ABK11" s="27"/>
      <c r="ABL11" s="27"/>
      <c r="ABM11" s="27"/>
      <c r="ABN11" s="27"/>
      <c r="ABO11" s="27"/>
      <c r="ABP11" s="27"/>
      <c r="ABQ11" s="27"/>
      <c r="ABR11" s="27"/>
      <c r="ABS11" s="27"/>
      <c r="ABT11" s="27"/>
      <c r="ABU11" s="27"/>
      <c r="ABV11" s="27"/>
      <c r="ABW11" s="27"/>
      <c r="ABX11" s="27"/>
      <c r="ABY11" s="27"/>
      <c r="ABZ11" s="27"/>
      <c r="ACA11" s="27"/>
      <c r="ACB11" s="27"/>
      <c r="ACC11" s="27"/>
      <c r="ACD11" s="27"/>
      <c r="ACE11" s="27"/>
      <c r="ACF11" s="27"/>
      <c r="ACG11" s="27"/>
      <c r="ACH11" s="27"/>
      <c r="ACI11" s="27"/>
      <c r="ACJ11" s="27"/>
      <c r="ACK11" s="27"/>
      <c r="ACL11" s="27"/>
      <c r="ACM11" s="27"/>
      <c r="ACN11" s="27"/>
      <c r="ACO11" s="27"/>
      <c r="ACP11" s="27"/>
      <c r="ACQ11" s="27"/>
      <c r="ACR11" s="27"/>
      <c r="ACS11" s="27"/>
      <c r="ACT11" s="27"/>
      <c r="ACU11" s="27"/>
      <c r="ACV11" s="27"/>
      <c r="ACW11" s="27"/>
      <c r="ACX11" s="27"/>
    </row>
    <row r="12" spans="1:778" s="1" customFormat="1" ht="30" customHeight="1" thickBot="1" x14ac:dyDescent="0.25">
      <c r="A12" s="31" t="s">
        <v>7</v>
      </c>
      <c r="B12" s="11" t="s">
        <v>17</v>
      </c>
      <c r="C12" s="34"/>
      <c r="D12" s="12"/>
      <c r="E12" s="48"/>
      <c r="F12" s="49"/>
      <c r="G12" s="10"/>
      <c r="H12" s="10" t="str">
        <f t="shared" ref="H12:H37" si="529">IF(OR(ISBLANK(task_start),ISBLANK(task_end)),"",task_end-task_start+1)</f>
        <v/>
      </c>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c r="IX12" s="27"/>
      <c r="IY12" s="27"/>
      <c r="IZ12" s="27"/>
      <c r="JA12" s="27"/>
      <c r="JB12" s="27"/>
      <c r="JC12" s="27"/>
      <c r="JD12" s="27"/>
      <c r="JE12" s="27"/>
      <c r="JF12" s="27"/>
      <c r="JG12" s="27"/>
      <c r="JH12" s="27"/>
      <c r="JI12" s="27"/>
      <c r="JJ12" s="27"/>
      <c r="JK12" s="27"/>
      <c r="JL12" s="27"/>
      <c r="JM12" s="27"/>
      <c r="JN12" s="27"/>
      <c r="JO12" s="27"/>
      <c r="JP12" s="27"/>
      <c r="JQ12" s="27"/>
      <c r="JR12" s="27"/>
      <c r="JS12" s="27"/>
      <c r="JT12" s="27"/>
      <c r="JU12" s="27"/>
      <c r="JV12" s="27"/>
      <c r="JW12" s="27"/>
      <c r="JX12" s="27"/>
      <c r="JY12" s="27"/>
      <c r="JZ12" s="27"/>
      <c r="KA12" s="27"/>
      <c r="KB12" s="27"/>
      <c r="KC12" s="27"/>
      <c r="KD12" s="27"/>
      <c r="KE12" s="27"/>
      <c r="KF12" s="27"/>
      <c r="KG12" s="27"/>
      <c r="KH12" s="27"/>
      <c r="KI12" s="27"/>
      <c r="KJ12" s="27"/>
      <c r="KK12" s="27"/>
      <c r="KL12" s="27"/>
      <c r="KM12" s="27"/>
      <c r="KN12" s="27"/>
      <c r="KO12" s="27"/>
      <c r="KP12" s="27"/>
      <c r="KQ12" s="27"/>
      <c r="KR12" s="27"/>
      <c r="KS12" s="27"/>
      <c r="KT12" s="27"/>
      <c r="KU12" s="27"/>
      <c r="KV12" s="27"/>
      <c r="KW12" s="27"/>
      <c r="KX12" s="27"/>
      <c r="KY12" s="27"/>
      <c r="KZ12" s="27"/>
      <c r="LA12" s="27"/>
      <c r="LB12" s="27"/>
      <c r="LC12" s="27"/>
      <c r="LD12" s="27"/>
      <c r="LE12" s="27"/>
      <c r="LF12" s="27"/>
      <c r="LG12" s="27"/>
      <c r="LH12" s="27"/>
      <c r="LI12" s="27"/>
      <c r="LJ12" s="27"/>
      <c r="LK12" s="27"/>
      <c r="LL12" s="27"/>
      <c r="LM12" s="27"/>
      <c r="LN12" s="27"/>
      <c r="LO12" s="27"/>
      <c r="LP12" s="27"/>
      <c r="LQ12" s="27"/>
      <c r="LR12" s="27"/>
      <c r="LS12" s="27"/>
      <c r="LT12" s="27"/>
      <c r="LU12" s="27"/>
      <c r="LV12" s="27"/>
      <c r="LW12" s="27"/>
      <c r="LX12" s="27"/>
      <c r="LY12" s="27"/>
      <c r="LZ12" s="27"/>
      <c r="MA12" s="27"/>
      <c r="MB12" s="27"/>
      <c r="MC12" s="27"/>
      <c r="MD12" s="27"/>
      <c r="ME12" s="27"/>
      <c r="MF12" s="27"/>
      <c r="MG12" s="27"/>
      <c r="MH12" s="27"/>
      <c r="MI12" s="27"/>
      <c r="MJ12" s="27"/>
      <c r="MK12" s="27"/>
      <c r="ML12" s="27"/>
      <c r="MM12" s="27"/>
      <c r="MN12" s="27"/>
      <c r="MO12" s="27"/>
      <c r="MP12" s="27"/>
      <c r="MQ12" s="27"/>
      <c r="MR12" s="27"/>
      <c r="MS12" s="27"/>
      <c r="MT12" s="27"/>
      <c r="MU12" s="27"/>
      <c r="MV12" s="27"/>
      <c r="MW12" s="27"/>
      <c r="MX12" s="27"/>
      <c r="MY12" s="27"/>
      <c r="MZ12" s="27"/>
      <c r="NA12" s="27"/>
      <c r="NB12" s="27"/>
      <c r="NC12" s="27"/>
      <c r="ND12" s="27"/>
      <c r="NE12" s="27"/>
      <c r="NF12" s="27"/>
      <c r="NG12" s="27"/>
      <c r="NH12" s="27"/>
      <c r="NI12" s="27"/>
      <c r="NJ12" s="27"/>
      <c r="NK12" s="27"/>
      <c r="NL12" s="27"/>
      <c r="NM12" s="27"/>
      <c r="NN12" s="27"/>
      <c r="NO12" s="27"/>
      <c r="NP12" s="27"/>
      <c r="NQ12" s="27"/>
      <c r="NR12" s="27"/>
      <c r="NS12" s="27"/>
      <c r="NT12" s="27"/>
      <c r="NU12" s="27"/>
      <c r="NV12" s="27"/>
      <c r="NW12" s="27"/>
      <c r="NX12" s="27"/>
      <c r="NY12" s="27"/>
      <c r="NZ12" s="27"/>
      <c r="OA12" s="27"/>
      <c r="OB12" s="27"/>
      <c r="OC12" s="27"/>
      <c r="OD12" s="27"/>
      <c r="OE12" s="27"/>
      <c r="OF12" s="27"/>
      <c r="OG12" s="27"/>
      <c r="OH12" s="27"/>
      <c r="OI12" s="27"/>
      <c r="OJ12" s="27"/>
      <c r="OK12" s="27"/>
      <c r="OL12" s="27"/>
      <c r="OM12" s="27"/>
      <c r="ON12" s="27"/>
      <c r="OO12" s="27"/>
      <c r="OP12" s="27"/>
      <c r="OQ12" s="27"/>
      <c r="OR12" s="27"/>
      <c r="OS12" s="27"/>
      <c r="OT12" s="27"/>
      <c r="OU12" s="27"/>
      <c r="OV12" s="27"/>
      <c r="OW12" s="27"/>
      <c r="OX12" s="27"/>
      <c r="OY12" s="27"/>
      <c r="OZ12" s="27"/>
      <c r="PA12" s="27"/>
      <c r="PB12" s="27"/>
      <c r="PC12" s="27"/>
      <c r="PD12" s="27"/>
      <c r="PE12" s="27"/>
      <c r="PF12" s="27"/>
      <c r="PG12" s="27"/>
      <c r="PH12" s="27"/>
      <c r="PI12" s="27"/>
      <c r="PJ12" s="27"/>
      <c r="PK12" s="27"/>
      <c r="PL12" s="27"/>
      <c r="PM12" s="27"/>
      <c r="PN12" s="27"/>
      <c r="PO12" s="27"/>
      <c r="PP12" s="27"/>
      <c r="PQ12" s="27"/>
      <c r="PR12" s="27"/>
      <c r="PS12" s="27"/>
      <c r="PT12" s="27"/>
      <c r="PU12" s="27"/>
      <c r="PV12" s="27"/>
      <c r="PW12" s="27"/>
      <c r="PX12" s="27"/>
      <c r="PY12" s="27"/>
      <c r="PZ12" s="27"/>
      <c r="QA12" s="27"/>
      <c r="QB12" s="27"/>
      <c r="QC12" s="27"/>
      <c r="QD12" s="27"/>
      <c r="QE12" s="27"/>
      <c r="QF12" s="27"/>
      <c r="QG12" s="27"/>
      <c r="QH12" s="27"/>
      <c r="QI12" s="27"/>
      <c r="QJ12" s="27"/>
      <c r="QK12" s="27"/>
      <c r="QL12" s="27"/>
      <c r="QM12" s="27"/>
      <c r="QN12" s="27"/>
      <c r="QO12" s="27"/>
      <c r="QP12" s="27"/>
      <c r="QQ12" s="27"/>
      <c r="QR12" s="27"/>
      <c r="QS12" s="27"/>
      <c r="QT12" s="27"/>
      <c r="QU12" s="27"/>
      <c r="QV12" s="27"/>
      <c r="QW12" s="27"/>
      <c r="QX12" s="27"/>
      <c r="QY12" s="27"/>
      <c r="QZ12" s="27"/>
      <c r="RA12" s="27"/>
      <c r="RB12" s="27"/>
      <c r="RC12" s="27"/>
      <c r="RD12" s="27"/>
      <c r="RE12" s="27"/>
      <c r="RF12" s="27"/>
      <c r="RG12" s="27"/>
      <c r="RH12" s="27"/>
      <c r="RI12" s="27"/>
      <c r="RJ12" s="27"/>
      <c r="RK12" s="27"/>
      <c r="RL12" s="27"/>
      <c r="RM12" s="27"/>
      <c r="RN12" s="27"/>
      <c r="RO12" s="27"/>
      <c r="RP12" s="27"/>
      <c r="RQ12" s="27"/>
      <c r="RR12" s="27"/>
      <c r="RS12" s="27"/>
      <c r="RT12" s="27"/>
      <c r="RU12" s="27"/>
      <c r="RV12" s="27"/>
      <c r="RW12" s="27"/>
      <c r="RX12" s="27"/>
      <c r="RY12" s="27"/>
      <c r="RZ12" s="27"/>
      <c r="SA12" s="27"/>
      <c r="SB12" s="27"/>
      <c r="SC12" s="27"/>
      <c r="SD12" s="27"/>
      <c r="SE12" s="27"/>
      <c r="SF12" s="27"/>
      <c r="SG12" s="27"/>
      <c r="SH12" s="27"/>
      <c r="SI12" s="27"/>
      <c r="SJ12" s="27"/>
      <c r="SK12" s="27"/>
      <c r="SL12" s="27"/>
      <c r="SM12" s="27"/>
      <c r="SN12" s="27"/>
      <c r="SO12" s="27"/>
      <c r="SP12" s="27"/>
      <c r="SQ12" s="27"/>
      <c r="SR12" s="27"/>
      <c r="SS12" s="27"/>
      <c r="ST12" s="27"/>
      <c r="SU12" s="27"/>
      <c r="SV12" s="27"/>
      <c r="SW12" s="27"/>
      <c r="SX12" s="27"/>
      <c r="SY12" s="27"/>
      <c r="SZ12" s="27"/>
      <c r="TA12" s="27"/>
      <c r="TB12" s="27"/>
      <c r="TC12" s="27"/>
      <c r="TD12" s="27"/>
      <c r="TE12" s="27"/>
      <c r="TF12" s="27"/>
      <c r="TG12" s="27"/>
      <c r="TH12" s="27"/>
      <c r="TI12" s="27"/>
      <c r="TJ12" s="27"/>
      <c r="TK12" s="27"/>
      <c r="TL12" s="27"/>
      <c r="TM12" s="27"/>
      <c r="TN12" s="27"/>
      <c r="TO12" s="27"/>
      <c r="TP12" s="27"/>
      <c r="TQ12" s="27"/>
      <c r="TR12" s="27"/>
      <c r="TS12" s="27"/>
      <c r="TT12" s="27"/>
      <c r="TU12" s="27"/>
      <c r="TV12" s="27"/>
      <c r="TW12" s="27"/>
      <c r="TX12" s="27"/>
      <c r="TY12" s="27"/>
      <c r="TZ12" s="27"/>
      <c r="UA12" s="27"/>
      <c r="UB12" s="27"/>
      <c r="UC12" s="27"/>
      <c r="UD12" s="27"/>
      <c r="UE12" s="27"/>
      <c r="UF12" s="27"/>
      <c r="UG12" s="27"/>
      <c r="UH12" s="27"/>
      <c r="UI12" s="27"/>
      <c r="UJ12" s="27"/>
      <c r="UK12" s="27"/>
      <c r="UL12" s="27"/>
      <c r="UM12" s="27"/>
      <c r="UN12" s="27"/>
      <c r="UO12" s="27"/>
      <c r="UP12" s="27"/>
      <c r="UQ12" s="27"/>
      <c r="UR12" s="27"/>
      <c r="US12" s="27"/>
      <c r="UT12" s="27"/>
      <c r="UU12" s="27"/>
      <c r="UV12" s="27"/>
      <c r="UW12" s="27"/>
      <c r="UX12" s="27"/>
      <c r="UY12" s="27"/>
      <c r="UZ12" s="27"/>
      <c r="VA12" s="27"/>
      <c r="VB12" s="27"/>
      <c r="VC12" s="27"/>
      <c r="VD12" s="27"/>
      <c r="VE12" s="27"/>
      <c r="VF12" s="27"/>
      <c r="VG12" s="27"/>
      <c r="VH12" s="27"/>
      <c r="VI12" s="27"/>
      <c r="VJ12" s="27"/>
      <c r="VK12" s="27"/>
      <c r="VL12" s="27"/>
      <c r="VM12" s="27"/>
      <c r="VN12" s="27"/>
      <c r="VO12" s="27"/>
      <c r="VP12" s="27"/>
      <c r="VQ12" s="27"/>
      <c r="VR12" s="27"/>
      <c r="VS12" s="27"/>
      <c r="VT12" s="27"/>
      <c r="VU12" s="27"/>
      <c r="VV12" s="27"/>
      <c r="VW12" s="27"/>
      <c r="VX12" s="27"/>
      <c r="VY12" s="27"/>
      <c r="VZ12" s="27"/>
      <c r="WA12" s="27"/>
      <c r="WB12" s="27"/>
      <c r="WC12" s="27"/>
      <c r="WD12" s="27"/>
      <c r="WE12" s="27"/>
      <c r="WF12" s="27"/>
      <c r="WG12" s="27"/>
      <c r="WH12" s="27"/>
      <c r="WI12" s="27"/>
      <c r="WJ12" s="27"/>
      <c r="WK12" s="27"/>
      <c r="WL12" s="27"/>
      <c r="WM12" s="27"/>
      <c r="WN12" s="27"/>
      <c r="WO12" s="27"/>
      <c r="WP12" s="27"/>
      <c r="WQ12" s="27"/>
      <c r="WR12" s="27"/>
      <c r="WS12" s="27"/>
      <c r="WT12" s="27"/>
      <c r="WU12" s="27"/>
      <c r="WV12" s="27"/>
      <c r="WW12" s="27"/>
      <c r="WX12" s="27"/>
      <c r="WY12" s="27"/>
      <c r="WZ12" s="27"/>
      <c r="XA12" s="27"/>
      <c r="XB12" s="27"/>
      <c r="XC12" s="27"/>
      <c r="XD12" s="27"/>
      <c r="XE12" s="27"/>
      <c r="XF12" s="27"/>
      <c r="XG12" s="27"/>
      <c r="XH12" s="27"/>
      <c r="XI12" s="27"/>
      <c r="XJ12" s="27"/>
      <c r="XK12" s="27"/>
      <c r="XL12" s="27"/>
      <c r="XM12" s="27"/>
      <c r="XN12" s="27"/>
      <c r="XO12" s="27"/>
      <c r="XP12" s="27"/>
      <c r="XQ12" s="27"/>
      <c r="XR12" s="27"/>
      <c r="XS12" s="27"/>
      <c r="XT12" s="27"/>
      <c r="XU12" s="27"/>
      <c r="XV12" s="27"/>
      <c r="XW12" s="27"/>
      <c r="XX12" s="27"/>
      <c r="XY12" s="27"/>
      <c r="XZ12" s="27"/>
      <c r="YA12" s="27"/>
      <c r="YB12" s="27"/>
      <c r="YC12" s="27"/>
      <c r="YD12" s="27"/>
      <c r="YE12" s="27"/>
      <c r="YF12" s="27"/>
      <c r="YG12" s="27"/>
      <c r="YH12" s="27"/>
      <c r="YI12" s="27"/>
      <c r="YJ12" s="27"/>
      <c r="YK12" s="27"/>
      <c r="YL12" s="27"/>
      <c r="YM12" s="27"/>
      <c r="YN12" s="27"/>
      <c r="YO12" s="27"/>
      <c r="YP12" s="27"/>
      <c r="YQ12" s="27"/>
      <c r="YR12" s="27"/>
      <c r="YS12" s="27"/>
      <c r="YT12" s="27"/>
      <c r="YU12" s="27"/>
      <c r="YV12" s="27"/>
      <c r="YW12" s="27"/>
      <c r="YX12" s="27"/>
      <c r="YY12" s="27"/>
      <c r="YZ12" s="27"/>
      <c r="ZA12" s="27"/>
      <c r="ZB12" s="27"/>
      <c r="ZC12" s="27"/>
      <c r="ZD12" s="27"/>
      <c r="ZE12" s="27"/>
      <c r="ZF12" s="27"/>
      <c r="ZG12" s="27"/>
      <c r="ZH12" s="27"/>
      <c r="ZI12" s="27"/>
      <c r="ZJ12" s="27"/>
      <c r="ZK12" s="27"/>
      <c r="ZL12" s="27"/>
      <c r="ZM12" s="27"/>
      <c r="ZN12" s="27"/>
      <c r="ZO12" s="27"/>
      <c r="ZP12" s="27"/>
      <c r="ZQ12" s="27"/>
      <c r="ZR12" s="27"/>
      <c r="ZS12" s="27"/>
      <c r="ZT12" s="27"/>
      <c r="ZU12" s="27"/>
      <c r="ZV12" s="27"/>
      <c r="ZW12" s="27"/>
      <c r="ZX12" s="27"/>
      <c r="ZY12" s="27"/>
      <c r="ZZ12" s="27"/>
      <c r="AAA12" s="27"/>
      <c r="AAB12" s="27"/>
      <c r="AAC12" s="27"/>
      <c r="AAD12" s="27"/>
      <c r="AAE12" s="27"/>
      <c r="AAF12" s="27"/>
      <c r="AAG12" s="27"/>
      <c r="AAH12" s="27"/>
      <c r="AAI12" s="27"/>
      <c r="AAJ12" s="27"/>
      <c r="AAK12" s="27"/>
      <c r="AAL12" s="27"/>
      <c r="AAM12" s="27"/>
      <c r="AAN12" s="27"/>
      <c r="AAO12" s="27"/>
      <c r="AAP12" s="27"/>
      <c r="AAQ12" s="27"/>
      <c r="AAR12" s="27"/>
      <c r="AAS12" s="27"/>
      <c r="AAT12" s="27"/>
      <c r="AAU12" s="27"/>
      <c r="AAV12" s="27"/>
      <c r="AAW12" s="27"/>
      <c r="AAX12" s="27"/>
      <c r="AAY12" s="27"/>
      <c r="AAZ12" s="27"/>
      <c r="ABA12" s="27"/>
      <c r="ABB12" s="27"/>
      <c r="ABC12" s="27"/>
      <c r="ABD12" s="27"/>
      <c r="ABE12" s="27"/>
      <c r="ABF12" s="27"/>
      <c r="ABG12" s="27"/>
      <c r="ABH12" s="27"/>
      <c r="ABI12" s="27"/>
      <c r="ABJ12" s="27"/>
      <c r="ABK12" s="27"/>
      <c r="ABL12" s="27"/>
      <c r="ABM12" s="27"/>
      <c r="ABN12" s="27"/>
      <c r="ABO12" s="27"/>
      <c r="ABP12" s="27"/>
      <c r="ABQ12" s="27"/>
      <c r="ABR12" s="27"/>
      <c r="ABS12" s="27"/>
      <c r="ABT12" s="27"/>
      <c r="ABU12" s="27"/>
      <c r="ABV12" s="27"/>
      <c r="ABW12" s="27"/>
      <c r="ABX12" s="27"/>
      <c r="ABY12" s="27"/>
      <c r="ABZ12" s="27"/>
      <c r="ACA12" s="27"/>
      <c r="ACB12" s="27"/>
      <c r="ACC12" s="27"/>
      <c r="ACD12" s="27"/>
      <c r="ACE12" s="27"/>
      <c r="ACF12" s="27"/>
      <c r="ACG12" s="27"/>
      <c r="ACH12" s="27"/>
      <c r="ACI12" s="27"/>
      <c r="ACJ12" s="27"/>
      <c r="ACK12" s="27"/>
      <c r="ACL12" s="27"/>
      <c r="ACM12" s="27"/>
      <c r="ACN12" s="27"/>
      <c r="ACO12" s="27"/>
      <c r="ACP12" s="27"/>
      <c r="ACQ12" s="27"/>
      <c r="ACR12" s="27"/>
      <c r="ACS12" s="27"/>
      <c r="ACT12" s="27"/>
      <c r="ACU12" s="27"/>
      <c r="ACV12" s="27"/>
      <c r="ACW12" s="27"/>
      <c r="ACX12" s="27"/>
    </row>
    <row r="13" spans="1:778" s="1" customFormat="1" ht="30" customHeight="1" thickBot="1" x14ac:dyDescent="0.25">
      <c r="A13" s="31" t="s">
        <v>8</v>
      </c>
      <c r="B13" s="43" t="s">
        <v>18</v>
      </c>
      <c r="C13" s="35" t="s">
        <v>29</v>
      </c>
      <c r="D13" s="13">
        <v>0.55000000000000004</v>
      </c>
      <c r="E13" s="66">
        <f>Inicio_del_proyecto</f>
        <v>45258</v>
      </c>
      <c r="F13" s="50">
        <f>E13+H13</f>
        <v>45268</v>
      </c>
      <c r="G13" s="10"/>
      <c r="H13" s="10">
        <v>10</v>
      </c>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27"/>
      <c r="LA13" s="27"/>
      <c r="LB13" s="27"/>
      <c r="LC13" s="27"/>
      <c r="LD13" s="27"/>
      <c r="LE13" s="27"/>
      <c r="LF13" s="27"/>
      <c r="LG13" s="27"/>
      <c r="LH13" s="27"/>
      <c r="LI13" s="27"/>
      <c r="LJ13" s="27"/>
      <c r="LK13" s="27"/>
      <c r="LL13" s="27"/>
      <c r="LM13" s="27"/>
      <c r="LN13" s="27"/>
      <c r="LO13" s="27"/>
      <c r="LP13" s="27"/>
      <c r="LQ13" s="27"/>
      <c r="LR13" s="27"/>
      <c r="LS13" s="27"/>
      <c r="LT13" s="27"/>
      <c r="LU13" s="27"/>
      <c r="LV13" s="27"/>
      <c r="LW13" s="27"/>
      <c r="LX13" s="27"/>
      <c r="LY13" s="27"/>
      <c r="LZ13" s="27"/>
      <c r="MA13" s="27"/>
      <c r="MB13" s="27"/>
      <c r="MC13" s="27"/>
      <c r="MD13" s="27"/>
      <c r="ME13" s="27"/>
      <c r="MF13" s="27"/>
      <c r="MG13" s="27"/>
      <c r="MH13" s="27"/>
      <c r="MI13" s="27"/>
      <c r="MJ13" s="27"/>
      <c r="MK13" s="27"/>
      <c r="ML13" s="27"/>
      <c r="MM13" s="27"/>
      <c r="MN13" s="27"/>
      <c r="MO13" s="27"/>
      <c r="MP13" s="27"/>
      <c r="MQ13" s="27"/>
      <c r="MR13" s="27"/>
      <c r="MS13" s="27"/>
      <c r="MT13" s="27"/>
      <c r="MU13" s="27"/>
      <c r="MV13" s="27"/>
      <c r="MW13" s="27"/>
      <c r="MX13" s="27"/>
      <c r="MY13" s="27"/>
      <c r="MZ13" s="27"/>
      <c r="NA13" s="27"/>
      <c r="NB13" s="27"/>
      <c r="NC13" s="27"/>
      <c r="ND13" s="27"/>
      <c r="NE13" s="27"/>
      <c r="NF13" s="27"/>
      <c r="NG13" s="27"/>
      <c r="NH13" s="27"/>
      <c r="NI13" s="27"/>
      <c r="NJ13" s="27"/>
      <c r="NK13" s="27"/>
      <c r="NL13" s="27"/>
      <c r="NM13" s="27"/>
      <c r="NN13" s="27"/>
      <c r="NO13" s="27"/>
      <c r="NP13" s="27"/>
      <c r="NQ13" s="27"/>
      <c r="NR13" s="27"/>
      <c r="NS13" s="27"/>
      <c r="NT13" s="27"/>
      <c r="NU13" s="27"/>
      <c r="NV13" s="27"/>
      <c r="NW13" s="27"/>
      <c r="NX13" s="27"/>
      <c r="NY13" s="27"/>
      <c r="NZ13" s="27"/>
      <c r="OA13" s="27"/>
      <c r="OB13" s="27"/>
      <c r="OC13" s="27"/>
      <c r="OD13" s="27"/>
      <c r="OE13" s="27"/>
      <c r="OF13" s="27"/>
      <c r="OG13" s="27"/>
      <c r="OH13" s="27"/>
      <c r="OI13" s="27"/>
      <c r="OJ13" s="27"/>
      <c r="OK13" s="27"/>
      <c r="OL13" s="27"/>
      <c r="OM13" s="27"/>
      <c r="ON13" s="27"/>
      <c r="OO13" s="27"/>
      <c r="OP13" s="27"/>
      <c r="OQ13" s="27"/>
      <c r="OR13" s="27"/>
      <c r="OS13" s="27"/>
      <c r="OT13" s="27"/>
      <c r="OU13" s="27"/>
      <c r="OV13" s="27"/>
      <c r="OW13" s="27"/>
      <c r="OX13" s="27"/>
      <c r="OY13" s="27"/>
      <c r="OZ13" s="27"/>
      <c r="PA13" s="27"/>
      <c r="PB13" s="27"/>
      <c r="PC13" s="27"/>
      <c r="PD13" s="27"/>
      <c r="PE13" s="27"/>
      <c r="PF13" s="27"/>
      <c r="PG13" s="27"/>
      <c r="PH13" s="27"/>
      <c r="PI13" s="27"/>
      <c r="PJ13" s="27"/>
      <c r="PK13" s="27"/>
      <c r="PL13" s="27"/>
      <c r="PM13" s="27"/>
      <c r="PN13" s="27"/>
      <c r="PO13" s="27"/>
      <c r="PP13" s="27"/>
      <c r="PQ13" s="27"/>
      <c r="PR13" s="27"/>
      <c r="PS13" s="27"/>
      <c r="PT13" s="27"/>
      <c r="PU13" s="27"/>
      <c r="PV13" s="27"/>
      <c r="PW13" s="27"/>
      <c r="PX13" s="27"/>
      <c r="PY13" s="27"/>
      <c r="PZ13" s="27"/>
      <c r="QA13" s="27"/>
      <c r="QB13" s="27"/>
      <c r="QC13" s="27"/>
      <c r="QD13" s="27"/>
      <c r="QE13" s="27"/>
      <c r="QF13" s="27"/>
      <c r="QG13" s="27"/>
      <c r="QH13" s="27"/>
      <c r="QI13" s="27"/>
      <c r="QJ13" s="27"/>
      <c r="QK13" s="27"/>
      <c r="QL13" s="27"/>
      <c r="QM13" s="27"/>
      <c r="QN13" s="27"/>
      <c r="QO13" s="27"/>
      <c r="QP13" s="27"/>
      <c r="QQ13" s="27"/>
      <c r="QR13" s="27"/>
      <c r="QS13" s="27"/>
      <c r="QT13" s="27"/>
      <c r="QU13" s="27"/>
      <c r="QV13" s="27"/>
      <c r="QW13" s="27"/>
      <c r="QX13" s="27"/>
      <c r="QY13" s="27"/>
      <c r="QZ13" s="27"/>
      <c r="RA13" s="27"/>
      <c r="RB13" s="27"/>
      <c r="RC13" s="27"/>
      <c r="RD13" s="27"/>
      <c r="RE13" s="27"/>
      <c r="RF13" s="27"/>
      <c r="RG13" s="27"/>
      <c r="RH13" s="27"/>
      <c r="RI13" s="27"/>
      <c r="RJ13" s="27"/>
      <c r="RK13" s="27"/>
      <c r="RL13" s="27"/>
      <c r="RM13" s="27"/>
      <c r="RN13" s="27"/>
      <c r="RO13" s="27"/>
      <c r="RP13" s="27"/>
      <c r="RQ13" s="27"/>
      <c r="RR13" s="27"/>
      <c r="RS13" s="27"/>
      <c r="RT13" s="27"/>
      <c r="RU13" s="27"/>
      <c r="RV13" s="27"/>
      <c r="RW13" s="27"/>
      <c r="RX13" s="27"/>
      <c r="RY13" s="27"/>
      <c r="RZ13" s="27"/>
      <c r="SA13" s="27"/>
      <c r="SB13" s="27"/>
      <c r="SC13" s="27"/>
      <c r="SD13" s="27"/>
      <c r="SE13" s="27"/>
      <c r="SF13" s="27"/>
      <c r="SG13" s="27"/>
      <c r="SH13" s="27"/>
      <c r="SI13" s="27"/>
      <c r="SJ13" s="27"/>
      <c r="SK13" s="27"/>
      <c r="SL13" s="27"/>
      <c r="SM13" s="27"/>
      <c r="SN13" s="27"/>
      <c r="SO13" s="27"/>
      <c r="SP13" s="27"/>
      <c r="SQ13" s="27"/>
      <c r="SR13" s="27"/>
      <c r="SS13" s="27"/>
      <c r="ST13" s="27"/>
      <c r="SU13" s="27"/>
      <c r="SV13" s="27"/>
      <c r="SW13" s="27"/>
      <c r="SX13" s="27"/>
      <c r="SY13" s="27"/>
      <c r="SZ13" s="27"/>
      <c r="TA13" s="27"/>
      <c r="TB13" s="27"/>
      <c r="TC13" s="27"/>
      <c r="TD13" s="27"/>
      <c r="TE13" s="27"/>
      <c r="TF13" s="27"/>
      <c r="TG13" s="27"/>
      <c r="TH13" s="27"/>
      <c r="TI13" s="27"/>
      <c r="TJ13" s="27"/>
      <c r="TK13" s="27"/>
      <c r="TL13" s="27"/>
      <c r="TM13" s="27"/>
      <c r="TN13" s="27"/>
      <c r="TO13" s="27"/>
      <c r="TP13" s="27"/>
      <c r="TQ13" s="27"/>
      <c r="TR13" s="27"/>
      <c r="TS13" s="27"/>
      <c r="TT13" s="27"/>
      <c r="TU13" s="27"/>
      <c r="TV13" s="27"/>
      <c r="TW13" s="27"/>
      <c r="TX13" s="27"/>
      <c r="TY13" s="27"/>
      <c r="TZ13" s="27"/>
      <c r="UA13" s="27"/>
      <c r="UB13" s="27"/>
      <c r="UC13" s="27"/>
      <c r="UD13" s="27"/>
      <c r="UE13" s="27"/>
      <c r="UF13" s="27"/>
      <c r="UG13" s="27"/>
      <c r="UH13" s="27"/>
      <c r="UI13" s="27"/>
      <c r="UJ13" s="27"/>
      <c r="UK13" s="27"/>
      <c r="UL13" s="27"/>
      <c r="UM13" s="27"/>
      <c r="UN13" s="27"/>
      <c r="UO13" s="27"/>
      <c r="UP13" s="27"/>
      <c r="UQ13" s="27"/>
      <c r="UR13" s="27"/>
      <c r="US13" s="27"/>
      <c r="UT13" s="27"/>
      <c r="UU13" s="27"/>
      <c r="UV13" s="27"/>
      <c r="UW13" s="27"/>
      <c r="UX13" s="27"/>
      <c r="UY13" s="27"/>
      <c r="UZ13" s="27"/>
      <c r="VA13" s="27"/>
      <c r="VB13" s="27"/>
      <c r="VC13" s="27"/>
      <c r="VD13" s="27"/>
      <c r="VE13" s="27"/>
      <c r="VF13" s="27"/>
      <c r="VG13" s="27"/>
      <c r="VH13" s="27"/>
      <c r="VI13" s="27"/>
      <c r="VJ13" s="27"/>
      <c r="VK13" s="27"/>
      <c r="VL13" s="27"/>
      <c r="VM13" s="27"/>
      <c r="VN13" s="27"/>
      <c r="VO13" s="27"/>
      <c r="VP13" s="27"/>
      <c r="VQ13" s="27"/>
      <c r="VR13" s="27"/>
      <c r="VS13" s="27"/>
      <c r="VT13" s="27"/>
      <c r="VU13" s="27"/>
      <c r="VV13" s="27"/>
      <c r="VW13" s="27"/>
      <c r="VX13" s="27"/>
      <c r="VY13" s="27"/>
      <c r="VZ13" s="27"/>
      <c r="WA13" s="27"/>
      <c r="WB13" s="27"/>
      <c r="WC13" s="27"/>
      <c r="WD13" s="27"/>
      <c r="WE13" s="27"/>
      <c r="WF13" s="27"/>
      <c r="WG13" s="27"/>
      <c r="WH13" s="27"/>
      <c r="WI13" s="27"/>
      <c r="WJ13" s="27"/>
      <c r="WK13" s="27"/>
      <c r="WL13" s="27"/>
      <c r="WM13" s="27"/>
      <c r="WN13" s="27"/>
      <c r="WO13" s="27"/>
      <c r="WP13" s="27"/>
      <c r="WQ13" s="27"/>
      <c r="WR13" s="27"/>
      <c r="WS13" s="27"/>
      <c r="WT13" s="27"/>
      <c r="WU13" s="27"/>
      <c r="WV13" s="27"/>
      <c r="WW13" s="27"/>
      <c r="WX13" s="27"/>
      <c r="WY13" s="27"/>
      <c r="WZ13" s="27"/>
      <c r="XA13" s="27"/>
      <c r="XB13" s="27"/>
      <c r="XC13" s="27"/>
      <c r="XD13" s="27"/>
      <c r="XE13" s="27"/>
      <c r="XF13" s="27"/>
      <c r="XG13" s="27"/>
      <c r="XH13" s="27"/>
      <c r="XI13" s="27"/>
      <c r="XJ13" s="27"/>
      <c r="XK13" s="27"/>
      <c r="XL13" s="27"/>
      <c r="XM13" s="27"/>
      <c r="XN13" s="27"/>
      <c r="XO13" s="27"/>
      <c r="XP13" s="27"/>
      <c r="XQ13" s="27"/>
      <c r="XR13" s="27"/>
      <c r="XS13" s="27"/>
      <c r="XT13" s="27"/>
      <c r="XU13" s="27"/>
      <c r="XV13" s="27"/>
      <c r="XW13" s="27"/>
      <c r="XX13" s="27"/>
      <c r="XY13" s="27"/>
      <c r="XZ13" s="27"/>
      <c r="YA13" s="27"/>
      <c r="YB13" s="27"/>
      <c r="YC13" s="27"/>
      <c r="YD13" s="27"/>
      <c r="YE13" s="27"/>
      <c r="YF13" s="27"/>
      <c r="YG13" s="27"/>
      <c r="YH13" s="27"/>
      <c r="YI13" s="27"/>
      <c r="YJ13" s="27"/>
      <c r="YK13" s="27"/>
      <c r="YL13" s="27"/>
      <c r="YM13" s="27"/>
      <c r="YN13" s="27"/>
      <c r="YO13" s="27"/>
      <c r="YP13" s="27"/>
      <c r="YQ13" s="27"/>
      <c r="YR13" s="27"/>
      <c r="YS13" s="27"/>
      <c r="YT13" s="27"/>
      <c r="YU13" s="27"/>
      <c r="YV13" s="27"/>
      <c r="YW13" s="27"/>
      <c r="YX13" s="27"/>
      <c r="YY13" s="27"/>
      <c r="YZ13" s="27"/>
      <c r="ZA13" s="27"/>
      <c r="ZB13" s="27"/>
      <c r="ZC13" s="27"/>
      <c r="ZD13" s="27"/>
      <c r="ZE13" s="27"/>
      <c r="ZF13" s="27"/>
      <c r="ZG13" s="27"/>
      <c r="ZH13" s="27"/>
      <c r="ZI13" s="27"/>
      <c r="ZJ13" s="27"/>
      <c r="ZK13" s="27"/>
      <c r="ZL13" s="27"/>
      <c r="ZM13" s="27"/>
      <c r="ZN13" s="27"/>
      <c r="ZO13" s="27"/>
      <c r="ZP13" s="27"/>
      <c r="ZQ13" s="27"/>
      <c r="ZR13" s="27"/>
      <c r="ZS13" s="27"/>
      <c r="ZT13" s="27"/>
      <c r="ZU13" s="27"/>
      <c r="ZV13" s="27"/>
      <c r="ZW13" s="27"/>
      <c r="ZX13" s="27"/>
      <c r="ZY13" s="27"/>
      <c r="ZZ13" s="27"/>
      <c r="AAA13" s="27"/>
      <c r="AAB13" s="27"/>
      <c r="AAC13" s="27"/>
      <c r="AAD13" s="27"/>
      <c r="AAE13" s="27"/>
      <c r="AAF13" s="27"/>
      <c r="AAG13" s="27"/>
      <c r="AAH13" s="27"/>
      <c r="AAI13" s="27"/>
      <c r="AAJ13" s="27"/>
      <c r="AAK13" s="27"/>
      <c r="AAL13" s="27"/>
      <c r="AAM13" s="27"/>
      <c r="AAN13" s="27"/>
      <c r="AAO13" s="27"/>
      <c r="AAP13" s="27"/>
      <c r="AAQ13" s="27"/>
      <c r="AAR13" s="27"/>
      <c r="AAS13" s="27"/>
      <c r="AAT13" s="27"/>
      <c r="AAU13" s="27"/>
      <c r="AAV13" s="27"/>
      <c r="AAW13" s="27"/>
      <c r="AAX13" s="27"/>
      <c r="AAY13" s="27"/>
      <c r="AAZ13" s="27"/>
      <c r="ABA13" s="27"/>
      <c r="ABB13" s="27"/>
      <c r="ABC13" s="27"/>
      <c r="ABD13" s="27"/>
      <c r="ABE13" s="27"/>
      <c r="ABF13" s="27"/>
      <c r="ABG13" s="27"/>
      <c r="ABH13" s="27"/>
      <c r="ABI13" s="27"/>
      <c r="ABJ13" s="27"/>
      <c r="ABK13" s="27"/>
      <c r="ABL13" s="27"/>
      <c r="ABM13" s="27"/>
      <c r="ABN13" s="27"/>
      <c r="ABO13" s="27"/>
      <c r="ABP13" s="27"/>
      <c r="ABQ13" s="27"/>
      <c r="ABR13" s="27"/>
      <c r="ABS13" s="27"/>
      <c r="ABT13" s="27"/>
      <c r="ABU13" s="27"/>
      <c r="ABV13" s="27"/>
      <c r="ABW13" s="27"/>
      <c r="ABX13" s="27"/>
      <c r="ABY13" s="27"/>
      <c r="ABZ13" s="27"/>
      <c r="ACA13" s="27"/>
      <c r="ACB13" s="27"/>
      <c r="ACC13" s="27"/>
      <c r="ACD13" s="27"/>
      <c r="ACE13" s="27"/>
      <c r="ACF13" s="27"/>
      <c r="ACG13" s="27"/>
      <c r="ACH13" s="27"/>
      <c r="ACI13" s="27"/>
      <c r="ACJ13" s="27"/>
      <c r="ACK13" s="27"/>
      <c r="ACL13" s="27"/>
      <c r="ACM13" s="27"/>
      <c r="ACN13" s="27"/>
      <c r="ACO13" s="27"/>
      <c r="ACP13" s="27"/>
      <c r="ACQ13" s="27"/>
      <c r="ACR13" s="27"/>
      <c r="ACS13" s="27"/>
      <c r="ACT13" s="27"/>
      <c r="ACU13" s="27"/>
      <c r="ACV13" s="27"/>
      <c r="ACW13" s="27"/>
      <c r="ACX13" s="27"/>
    </row>
    <row r="14" spans="1:778" s="1" customFormat="1" ht="30" customHeight="1" thickBot="1" x14ac:dyDescent="0.25">
      <c r="A14" s="31" t="s">
        <v>9</v>
      </c>
      <c r="B14" s="43" t="s">
        <v>19</v>
      </c>
      <c r="C14" s="35"/>
      <c r="D14" s="13">
        <v>0.6</v>
      </c>
      <c r="E14" s="50">
        <f>F13</f>
        <v>45268</v>
      </c>
      <c r="F14" s="50">
        <f>E14+H14</f>
        <v>45291</v>
      </c>
      <c r="G14" s="10"/>
      <c r="H14" s="10">
        <v>23</v>
      </c>
      <c r="I14" s="27"/>
      <c r="J14" s="27"/>
      <c r="K14" s="27"/>
      <c r="L14" s="27"/>
      <c r="M14" s="27"/>
      <c r="N14" s="27"/>
      <c r="O14" s="27"/>
      <c r="P14" s="27"/>
      <c r="Q14" s="27"/>
      <c r="R14" s="27"/>
      <c r="S14" s="27"/>
      <c r="T14" s="27"/>
      <c r="U14" s="28"/>
      <c r="V14" s="28"/>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8"/>
      <c r="GO14" s="28"/>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7"/>
      <c r="MX14" s="27"/>
      <c r="MY14" s="27"/>
      <c r="MZ14" s="27"/>
      <c r="NA14" s="27"/>
      <c r="NB14" s="27"/>
      <c r="NC14" s="27"/>
      <c r="ND14" s="27"/>
      <c r="NE14" s="27"/>
      <c r="NF14" s="27"/>
      <c r="NG14" s="28"/>
      <c r="NH14" s="28"/>
      <c r="NI14" s="27"/>
      <c r="NJ14" s="27"/>
      <c r="NK14" s="27"/>
      <c r="NL14" s="27"/>
      <c r="NM14" s="27"/>
      <c r="NN14" s="27"/>
      <c r="NO14" s="27"/>
      <c r="NP14" s="27"/>
      <c r="NQ14" s="27"/>
      <c r="NR14" s="27"/>
      <c r="NS14" s="27"/>
      <c r="NT14" s="27"/>
      <c r="NU14" s="27"/>
      <c r="NV14" s="27"/>
      <c r="NW14" s="27"/>
      <c r="NX14" s="27"/>
      <c r="NY14" s="27"/>
      <c r="NZ14" s="27"/>
      <c r="OA14" s="27"/>
      <c r="OB14" s="27"/>
      <c r="OC14" s="27"/>
      <c r="OD14" s="27"/>
      <c r="OE14" s="27"/>
      <c r="OF14" s="27"/>
      <c r="OG14" s="27"/>
      <c r="OH14" s="27"/>
      <c r="OI14" s="27"/>
      <c r="OJ14" s="27"/>
      <c r="OK14" s="27"/>
      <c r="OL14" s="27"/>
      <c r="OM14" s="27"/>
      <c r="ON14" s="27"/>
      <c r="OO14" s="27"/>
      <c r="OP14" s="27"/>
      <c r="OQ14" s="27"/>
      <c r="OR14" s="27"/>
      <c r="OS14" s="27"/>
      <c r="OT14" s="27"/>
      <c r="OU14" s="27"/>
      <c r="OV14" s="27"/>
      <c r="OW14" s="27"/>
      <c r="OX14" s="27"/>
      <c r="OY14" s="27"/>
      <c r="OZ14" s="27"/>
      <c r="PA14" s="27"/>
      <c r="PB14" s="27"/>
      <c r="PC14" s="27"/>
      <c r="PD14" s="27"/>
      <c r="PE14" s="27"/>
      <c r="PF14" s="27"/>
      <c r="PG14" s="27"/>
      <c r="PH14" s="27"/>
      <c r="PI14" s="27"/>
      <c r="PJ14" s="27"/>
      <c r="PK14" s="27"/>
      <c r="PL14" s="27"/>
      <c r="PM14" s="27"/>
      <c r="PN14" s="27"/>
      <c r="PO14" s="27"/>
      <c r="PP14" s="27"/>
      <c r="PQ14" s="27"/>
      <c r="PR14" s="27"/>
      <c r="PS14" s="27"/>
      <c r="PT14" s="27"/>
      <c r="PU14" s="27"/>
      <c r="PV14" s="27"/>
      <c r="PW14" s="27"/>
      <c r="PX14" s="27"/>
      <c r="PY14" s="27"/>
      <c r="PZ14" s="27"/>
      <c r="QA14" s="27"/>
      <c r="QB14" s="27"/>
      <c r="QC14" s="27"/>
      <c r="QD14" s="27"/>
      <c r="QE14" s="27"/>
      <c r="QF14" s="27"/>
      <c r="QG14" s="27"/>
      <c r="QH14" s="27"/>
      <c r="QI14" s="27"/>
      <c r="QJ14" s="27"/>
      <c r="QK14" s="27"/>
      <c r="QL14" s="27"/>
      <c r="QM14" s="27"/>
      <c r="QN14" s="27"/>
      <c r="QO14" s="27"/>
      <c r="QP14" s="27"/>
      <c r="QQ14" s="27"/>
      <c r="QR14" s="27"/>
      <c r="QS14" s="27"/>
      <c r="QT14" s="27"/>
      <c r="QU14" s="27"/>
      <c r="QV14" s="27"/>
      <c r="QW14" s="27"/>
      <c r="QX14" s="27"/>
      <c r="QY14" s="27"/>
      <c r="QZ14" s="27"/>
      <c r="RA14" s="27"/>
      <c r="RB14" s="27"/>
      <c r="RC14" s="27"/>
      <c r="RD14" s="27"/>
      <c r="RE14" s="27"/>
      <c r="RF14" s="27"/>
      <c r="RG14" s="27"/>
      <c r="RH14" s="27"/>
      <c r="RI14" s="27"/>
      <c r="RJ14" s="27"/>
      <c r="RK14" s="27"/>
      <c r="RL14" s="27"/>
      <c r="RM14" s="27"/>
      <c r="RN14" s="27"/>
      <c r="RO14" s="27"/>
      <c r="RP14" s="27"/>
      <c r="RQ14" s="27"/>
      <c r="RR14" s="27"/>
      <c r="RS14" s="27"/>
      <c r="RT14" s="27"/>
      <c r="RU14" s="27"/>
      <c r="RV14" s="27"/>
      <c r="RW14" s="27"/>
      <c r="RX14" s="27"/>
      <c r="RY14" s="27"/>
      <c r="RZ14" s="27"/>
      <c r="SA14" s="27"/>
      <c r="SB14" s="27"/>
      <c r="SC14" s="27"/>
      <c r="SD14" s="27"/>
      <c r="SE14" s="27"/>
      <c r="SF14" s="27"/>
      <c r="SG14" s="27"/>
      <c r="SH14" s="27"/>
      <c r="SI14" s="27"/>
      <c r="SJ14" s="27"/>
      <c r="SK14" s="27"/>
      <c r="SL14" s="27"/>
      <c r="SM14" s="27"/>
      <c r="SN14" s="27"/>
      <c r="SO14" s="27"/>
      <c r="SP14" s="27"/>
      <c r="SQ14" s="27"/>
      <c r="SR14" s="27"/>
      <c r="SS14" s="27"/>
      <c r="ST14" s="27"/>
      <c r="SU14" s="27"/>
      <c r="SV14" s="27"/>
      <c r="SW14" s="27"/>
      <c r="SX14" s="27"/>
      <c r="SY14" s="27"/>
      <c r="SZ14" s="27"/>
      <c r="TA14" s="27"/>
      <c r="TB14" s="27"/>
      <c r="TC14" s="27"/>
      <c r="TD14" s="27"/>
      <c r="TE14" s="27"/>
      <c r="TF14" s="27"/>
      <c r="TG14" s="27"/>
      <c r="TH14" s="27"/>
      <c r="TI14" s="27"/>
      <c r="TJ14" s="27"/>
      <c r="TK14" s="27"/>
      <c r="TL14" s="27"/>
      <c r="TM14" s="27"/>
      <c r="TN14" s="27"/>
      <c r="TO14" s="27"/>
      <c r="TP14" s="27"/>
      <c r="TQ14" s="27"/>
      <c r="TR14" s="27"/>
      <c r="TS14" s="27"/>
      <c r="TT14" s="27"/>
      <c r="TU14" s="27"/>
      <c r="TV14" s="27"/>
      <c r="TW14" s="27"/>
      <c r="TX14" s="27"/>
      <c r="TY14" s="27"/>
      <c r="TZ14" s="28"/>
      <c r="UA14" s="28"/>
      <c r="UB14" s="27"/>
      <c r="UC14" s="27"/>
      <c r="UD14" s="27"/>
      <c r="UE14" s="27"/>
      <c r="UF14" s="27"/>
      <c r="UG14" s="27"/>
      <c r="UH14" s="27"/>
      <c r="UI14" s="27"/>
      <c r="UJ14" s="27"/>
      <c r="UK14" s="27"/>
      <c r="UL14" s="27"/>
      <c r="UM14" s="27"/>
      <c r="UN14" s="27"/>
      <c r="UO14" s="27"/>
      <c r="UP14" s="27"/>
      <c r="UQ14" s="27"/>
      <c r="UR14" s="27"/>
      <c r="US14" s="27"/>
      <c r="UT14" s="27"/>
      <c r="UU14" s="27"/>
      <c r="UV14" s="27"/>
      <c r="UW14" s="27"/>
      <c r="UX14" s="27"/>
      <c r="UY14" s="27"/>
      <c r="UZ14" s="27"/>
      <c r="VA14" s="27"/>
      <c r="VB14" s="27"/>
      <c r="VC14" s="27"/>
      <c r="VD14" s="27"/>
      <c r="VE14" s="27"/>
      <c r="VF14" s="27"/>
      <c r="VG14" s="27"/>
      <c r="VH14" s="27"/>
      <c r="VI14" s="27"/>
      <c r="VJ14" s="27"/>
      <c r="VK14" s="27"/>
      <c r="VL14" s="27"/>
      <c r="VM14" s="27"/>
      <c r="VN14" s="27"/>
      <c r="VO14" s="27"/>
      <c r="VP14" s="27"/>
      <c r="VQ14" s="27"/>
      <c r="VR14" s="27"/>
      <c r="VS14" s="27"/>
      <c r="VT14" s="27"/>
      <c r="VU14" s="27"/>
      <c r="VV14" s="27"/>
      <c r="VW14" s="27"/>
      <c r="VX14" s="27"/>
      <c r="VY14" s="27"/>
      <c r="VZ14" s="27"/>
      <c r="WA14" s="27"/>
      <c r="WB14" s="27"/>
      <c r="WC14" s="27"/>
      <c r="WD14" s="27"/>
      <c r="WE14" s="27"/>
      <c r="WF14" s="27"/>
      <c r="WG14" s="27"/>
      <c r="WH14" s="27"/>
      <c r="WI14" s="27"/>
      <c r="WJ14" s="27"/>
      <c r="WK14" s="27"/>
      <c r="WL14" s="27"/>
      <c r="WM14" s="27"/>
      <c r="WN14" s="27"/>
      <c r="WO14" s="27"/>
      <c r="WP14" s="27"/>
      <c r="WQ14" s="27"/>
      <c r="WR14" s="27"/>
      <c r="WS14" s="27"/>
      <c r="WT14" s="27"/>
      <c r="WU14" s="27"/>
      <c r="WV14" s="27"/>
      <c r="WW14" s="27"/>
      <c r="WX14" s="27"/>
      <c r="WY14" s="27"/>
      <c r="WZ14" s="27"/>
      <c r="XA14" s="27"/>
      <c r="XB14" s="27"/>
      <c r="XC14" s="27"/>
      <c r="XD14" s="27"/>
      <c r="XE14" s="27"/>
      <c r="XF14" s="27"/>
      <c r="XG14" s="27"/>
      <c r="XH14" s="27"/>
      <c r="XI14" s="27"/>
      <c r="XJ14" s="27"/>
      <c r="XK14" s="27"/>
      <c r="XL14" s="27"/>
      <c r="XM14" s="27"/>
      <c r="XN14" s="27"/>
      <c r="XO14" s="27"/>
      <c r="XP14" s="27"/>
      <c r="XQ14" s="27"/>
      <c r="XR14" s="27"/>
      <c r="XS14" s="27"/>
      <c r="XT14" s="27"/>
      <c r="XU14" s="27"/>
      <c r="XV14" s="27"/>
      <c r="XW14" s="27"/>
      <c r="XX14" s="27"/>
      <c r="XY14" s="27"/>
      <c r="XZ14" s="27"/>
      <c r="YA14" s="27"/>
      <c r="YB14" s="27"/>
      <c r="YC14" s="27"/>
      <c r="YD14" s="27"/>
      <c r="YE14" s="27"/>
      <c r="YF14" s="27"/>
      <c r="YG14" s="27"/>
      <c r="YH14" s="27"/>
      <c r="YI14" s="27"/>
      <c r="YJ14" s="27"/>
      <c r="YK14" s="27"/>
      <c r="YL14" s="27"/>
      <c r="YM14" s="27"/>
      <c r="YN14" s="27"/>
      <c r="YO14" s="27"/>
      <c r="YP14" s="27"/>
      <c r="YQ14" s="27"/>
      <c r="YR14" s="27"/>
      <c r="YS14" s="27"/>
      <c r="YT14" s="27"/>
      <c r="YU14" s="27"/>
      <c r="YV14" s="27"/>
      <c r="YW14" s="27"/>
      <c r="YX14" s="27"/>
      <c r="YY14" s="27"/>
      <c r="YZ14" s="27"/>
      <c r="ZA14" s="27"/>
      <c r="ZB14" s="27"/>
      <c r="ZC14" s="27"/>
      <c r="ZD14" s="27"/>
      <c r="ZE14" s="27"/>
      <c r="ZF14" s="27"/>
      <c r="ZG14" s="27"/>
      <c r="ZH14" s="27"/>
      <c r="ZI14" s="27"/>
      <c r="ZJ14" s="27"/>
      <c r="ZK14" s="27"/>
      <c r="ZL14" s="27"/>
      <c r="ZM14" s="27"/>
      <c r="ZN14" s="27"/>
      <c r="ZO14" s="27"/>
      <c r="ZP14" s="27"/>
      <c r="ZQ14" s="27"/>
      <c r="ZR14" s="27"/>
      <c r="ZS14" s="27"/>
      <c r="ZT14" s="27"/>
      <c r="ZU14" s="27"/>
      <c r="ZV14" s="27"/>
      <c r="ZW14" s="27"/>
      <c r="ZX14" s="27"/>
      <c r="ZY14" s="27"/>
      <c r="ZZ14" s="27"/>
      <c r="AAA14" s="27"/>
      <c r="AAB14" s="27"/>
      <c r="AAC14" s="27"/>
      <c r="AAD14" s="27"/>
      <c r="AAE14" s="27"/>
      <c r="AAF14" s="27"/>
      <c r="AAG14" s="27"/>
      <c r="AAH14" s="27"/>
      <c r="AAI14" s="27"/>
      <c r="AAJ14" s="27"/>
      <c r="AAK14" s="27"/>
      <c r="AAL14" s="27"/>
      <c r="AAM14" s="27"/>
      <c r="AAN14" s="27"/>
      <c r="AAO14" s="27"/>
      <c r="AAP14" s="27"/>
      <c r="AAQ14" s="27"/>
      <c r="AAR14" s="27"/>
      <c r="AAS14" s="27"/>
      <c r="AAT14" s="27"/>
      <c r="AAU14" s="27"/>
      <c r="AAV14" s="27"/>
      <c r="AAW14" s="27"/>
      <c r="AAX14" s="27"/>
      <c r="AAY14" s="27"/>
      <c r="AAZ14" s="27"/>
      <c r="ABA14" s="27"/>
      <c r="ABB14" s="27"/>
      <c r="ABC14" s="27"/>
      <c r="ABD14" s="27"/>
      <c r="ABE14" s="27"/>
      <c r="ABF14" s="27"/>
      <c r="ABG14" s="27"/>
      <c r="ABH14" s="27"/>
      <c r="ABI14" s="27"/>
      <c r="ABJ14" s="27"/>
      <c r="ABK14" s="27"/>
      <c r="ABL14" s="27"/>
      <c r="ABM14" s="27"/>
      <c r="ABN14" s="27"/>
      <c r="ABO14" s="27"/>
      <c r="ABP14" s="27"/>
      <c r="ABQ14" s="27"/>
      <c r="ABR14" s="27"/>
      <c r="ABS14" s="27"/>
      <c r="ABT14" s="27"/>
      <c r="ABU14" s="27"/>
      <c r="ABV14" s="27"/>
      <c r="ABW14" s="27"/>
      <c r="ABX14" s="27"/>
      <c r="ABY14" s="27"/>
      <c r="ABZ14" s="27"/>
      <c r="ACA14" s="27"/>
      <c r="ACB14" s="27"/>
      <c r="ACC14" s="27"/>
      <c r="ACD14" s="27"/>
      <c r="ACE14" s="27"/>
      <c r="ACF14" s="27"/>
      <c r="ACG14" s="27"/>
      <c r="ACH14" s="27"/>
      <c r="ACI14" s="27"/>
      <c r="ACJ14" s="27"/>
      <c r="ACK14" s="27"/>
      <c r="ACL14" s="27"/>
      <c r="ACM14" s="27"/>
      <c r="ACN14" s="27"/>
      <c r="ACO14" s="27"/>
      <c r="ACP14" s="27"/>
      <c r="ACQ14" s="27"/>
      <c r="ACR14" s="27"/>
      <c r="ACS14" s="27"/>
      <c r="ACT14" s="27"/>
      <c r="ACU14" s="27"/>
      <c r="ACV14" s="27"/>
      <c r="ACW14" s="27"/>
      <c r="ACX14" s="27"/>
    </row>
    <row r="15" spans="1:778" s="1" customFormat="1" ht="30" customHeight="1" thickBot="1" x14ac:dyDescent="0.25">
      <c r="A15" s="30"/>
      <c r="B15" s="43" t="s">
        <v>20</v>
      </c>
      <c r="C15" s="35"/>
      <c r="D15" s="13">
        <v>0.5</v>
      </c>
      <c r="E15" s="50">
        <f t="shared" ref="E15:E17" si="530">F14</f>
        <v>45291</v>
      </c>
      <c r="F15" s="50">
        <f t="shared" ref="F15:F17" si="531">E15+H15</f>
        <v>45314</v>
      </c>
      <c r="G15" s="10"/>
      <c r="H15" s="10">
        <v>23</v>
      </c>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c r="IX15" s="27"/>
      <c r="IY15" s="27"/>
      <c r="IZ15" s="27"/>
      <c r="JA15" s="27"/>
      <c r="JB15" s="27"/>
      <c r="JC15" s="27"/>
      <c r="JD15" s="27"/>
      <c r="JE15" s="27"/>
      <c r="JF15" s="27"/>
      <c r="JG15" s="27"/>
      <c r="JH15" s="27"/>
      <c r="JI15" s="27"/>
      <c r="JJ15" s="27"/>
      <c r="JK15" s="27"/>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27"/>
      <c r="NK15" s="27"/>
      <c r="NL15" s="27"/>
      <c r="NM15" s="27"/>
      <c r="NN15" s="27"/>
      <c r="NO15" s="27"/>
      <c r="NP15" s="27"/>
      <c r="NQ15" s="27"/>
      <c r="NR15" s="27"/>
      <c r="NS15" s="27"/>
      <c r="NT15" s="27"/>
      <c r="NU15" s="27"/>
      <c r="NV15" s="27"/>
      <c r="NW15" s="27"/>
      <c r="NX15" s="27"/>
      <c r="NY15" s="27"/>
      <c r="NZ15" s="27"/>
      <c r="OA15" s="27"/>
      <c r="OB15" s="27"/>
      <c r="OC15" s="27"/>
      <c r="OD15" s="27"/>
      <c r="OE15" s="27"/>
      <c r="OF15" s="27"/>
      <c r="OG15" s="27"/>
      <c r="OH15" s="27"/>
      <c r="OI15" s="27"/>
      <c r="OJ15" s="27"/>
      <c r="OK15" s="27"/>
      <c r="OL15" s="27"/>
      <c r="OM15" s="27"/>
      <c r="ON15" s="27"/>
      <c r="OO15" s="27"/>
      <c r="OP15" s="27"/>
      <c r="OQ15" s="27"/>
      <c r="OR15" s="27"/>
      <c r="OS15" s="27"/>
      <c r="OT15" s="27"/>
      <c r="OU15" s="27"/>
      <c r="OV15" s="27"/>
      <c r="OW15" s="27"/>
      <c r="OX15" s="27"/>
      <c r="OY15" s="27"/>
      <c r="OZ15" s="27"/>
      <c r="PA15" s="27"/>
      <c r="PB15" s="27"/>
      <c r="PC15" s="27"/>
      <c r="PD15" s="27"/>
      <c r="PE15" s="27"/>
      <c r="PF15" s="27"/>
      <c r="PG15" s="27"/>
      <c r="PH15" s="27"/>
      <c r="PI15" s="27"/>
      <c r="PJ15" s="27"/>
      <c r="PK15" s="27"/>
      <c r="PL15" s="27"/>
      <c r="PM15" s="27"/>
      <c r="PN15" s="27"/>
      <c r="PO15" s="27"/>
      <c r="PP15" s="27"/>
      <c r="PQ15" s="27"/>
      <c r="PR15" s="27"/>
      <c r="PS15" s="27"/>
      <c r="PT15" s="27"/>
      <c r="PU15" s="27"/>
      <c r="PV15" s="27"/>
      <c r="PW15" s="27"/>
      <c r="PX15" s="27"/>
      <c r="PY15" s="27"/>
      <c r="PZ15" s="27"/>
      <c r="QA15" s="27"/>
      <c r="QB15" s="27"/>
      <c r="QC15" s="27"/>
      <c r="QD15" s="27"/>
      <c r="QE15" s="27"/>
      <c r="QF15" s="27"/>
      <c r="QG15" s="27"/>
      <c r="QH15" s="27"/>
      <c r="QI15" s="27"/>
      <c r="QJ15" s="27"/>
      <c r="QK15" s="27"/>
      <c r="QL15" s="27"/>
      <c r="QM15" s="27"/>
      <c r="QN15" s="27"/>
      <c r="QO15" s="27"/>
      <c r="QP15" s="27"/>
      <c r="QQ15" s="27"/>
      <c r="QR15" s="27"/>
      <c r="QS15" s="27"/>
      <c r="QT15" s="27"/>
      <c r="QU15" s="27"/>
      <c r="QV15" s="27"/>
      <c r="QW15" s="27"/>
      <c r="QX15" s="27"/>
      <c r="QY15" s="27"/>
      <c r="QZ15" s="27"/>
      <c r="RA15" s="27"/>
      <c r="RB15" s="27"/>
      <c r="RC15" s="27"/>
      <c r="RD15" s="27"/>
      <c r="RE15" s="27"/>
      <c r="RF15" s="27"/>
      <c r="RG15" s="27"/>
      <c r="RH15" s="27"/>
      <c r="RI15" s="27"/>
      <c r="RJ15" s="27"/>
      <c r="RK15" s="27"/>
      <c r="RL15" s="27"/>
      <c r="RM15" s="27"/>
      <c r="RN15" s="27"/>
      <c r="RO15" s="27"/>
      <c r="RP15" s="27"/>
      <c r="RQ15" s="27"/>
      <c r="RR15" s="27"/>
      <c r="RS15" s="27"/>
      <c r="RT15" s="27"/>
      <c r="RU15" s="27"/>
      <c r="RV15" s="27"/>
      <c r="RW15" s="27"/>
      <c r="RX15" s="27"/>
      <c r="RY15" s="27"/>
      <c r="RZ15" s="27"/>
      <c r="SA15" s="27"/>
      <c r="SB15" s="27"/>
      <c r="SC15" s="27"/>
      <c r="SD15" s="27"/>
      <c r="SE15" s="27"/>
      <c r="SF15" s="27"/>
      <c r="SG15" s="27"/>
      <c r="SH15" s="27"/>
      <c r="SI15" s="27"/>
      <c r="SJ15" s="27"/>
      <c r="SK15" s="27"/>
      <c r="SL15" s="27"/>
      <c r="SM15" s="27"/>
      <c r="SN15" s="27"/>
      <c r="SO15" s="27"/>
      <c r="SP15" s="27"/>
      <c r="SQ15" s="27"/>
      <c r="SR15" s="27"/>
      <c r="SS15" s="27"/>
      <c r="ST15" s="27"/>
      <c r="SU15" s="27"/>
      <c r="SV15" s="27"/>
      <c r="SW15" s="27"/>
      <c r="SX15" s="27"/>
      <c r="SY15" s="27"/>
      <c r="SZ15" s="27"/>
      <c r="TA15" s="27"/>
      <c r="TB15" s="27"/>
      <c r="TC15" s="27"/>
      <c r="TD15" s="27"/>
      <c r="TE15" s="27"/>
      <c r="TF15" s="27"/>
      <c r="TG15" s="27"/>
      <c r="TH15" s="27"/>
      <c r="TI15" s="27"/>
      <c r="TJ15" s="27"/>
      <c r="TK15" s="27"/>
      <c r="TL15" s="27"/>
      <c r="TM15" s="27"/>
      <c r="TN15" s="27"/>
      <c r="TO15" s="27"/>
      <c r="TP15" s="27"/>
      <c r="TQ15" s="27"/>
      <c r="TR15" s="27"/>
      <c r="TS15" s="27"/>
      <c r="TT15" s="27"/>
      <c r="TU15" s="27"/>
      <c r="TV15" s="27"/>
      <c r="TW15" s="27"/>
      <c r="TX15" s="27"/>
      <c r="TY15" s="27"/>
      <c r="TZ15" s="27"/>
      <c r="UA15" s="27"/>
      <c r="UB15" s="27"/>
      <c r="UC15" s="27"/>
      <c r="UD15" s="27"/>
      <c r="UE15" s="27"/>
      <c r="UF15" s="27"/>
      <c r="UG15" s="27"/>
      <c r="UH15" s="27"/>
      <c r="UI15" s="27"/>
      <c r="UJ15" s="27"/>
      <c r="UK15" s="27"/>
      <c r="UL15" s="27"/>
      <c r="UM15" s="27"/>
      <c r="UN15" s="27"/>
      <c r="UO15" s="27"/>
      <c r="UP15" s="27"/>
      <c r="UQ15" s="27"/>
      <c r="UR15" s="27"/>
      <c r="US15" s="27"/>
      <c r="UT15" s="27"/>
      <c r="UU15" s="27"/>
      <c r="UV15" s="27"/>
      <c r="UW15" s="27"/>
      <c r="UX15" s="27"/>
      <c r="UY15" s="27"/>
      <c r="UZ15" s="27"/>
      <c r="VA15" s="27"/>
      <c r="VB15" s="27"/>
      <c r="VC15" s="27"/>
      <c r="VD15" s="27"/>
      <c r="VE15" s="27"/>
      <c r="VF15" s="27"/>
      <c r="VG15" s="27"/>
      <c r="VH15" s="27"/>
      <c r="VI15" s="27"/>
      <c r="VJ15" s="27"/>
      <c r="VK15" s="27"/>
      <c r="VL15" s="27"/>
      <c r="VM15" s="27"/>
      <c r="VN15" s="27"/>
      <c r="VO15" s="27"/>
      <c r="VP15" s="27"/>
      <c r="VQ15" s="27"/>
      <c r="VR15" s="27"/>
      <c r="VS15" s="27"/>
      <c r="VT15" s="27"/>
      <c r="VU15" s="27"/>
      <c r="VV15" s="27"/>
      <c r="VW15" s="27"/>
      <c r="VX15" s="27"/>
      <c r="VY15" s="27"/>
      <c r="VZ15" s="27"/>
      <c r="WA15" s="27"/>
      <c r="WB15" s="27"/>
      <c r="WC15" s="27"/>
      <c r="WD15" s="27"/>
      <c r="WE15" s="27"/>
      <c r="WF15" s="27"/>
      <c r="WG15" s="27"/>
      <c r="WH15" s="27"/>
      <c r="WI15" s="27"/>
      <c r="WJ15" s="27"/>
      <c r="WK15" s="27"/>
      <c r="WL15" s="27"/>
      <c r="WM15" s="27"/>
      <c r="WN15" s="27"/>
      <c r="WO15" s="27"/>
      <c r="WP15" s="27"/>
      <c r="WQ15" s="27"/>
      <c r="WR15" s="27"/>
      <c r="WS15" s="27"/>
      <c r="WT15" s="27"/>
      <c r="WU15" s="27"/>
      <c r="WV15" s="27"/>
      <c r="WW15" s="27"/>
      <c r="WX15" s="27"/>
      <c r="WY15" s="27"/>
      <c r="WZ15" s="27"/>
      <c r="XA15" s="27"/>
      <c r="XB15" s="27"/>
      <c r="XC15" s="27"/>
      <c r="XD15" s="27"/>
      <c r="XE15" s="27"/>
      <c r="XF15" s="27"/>
      <c r="XG15" s="27"/>
      <c r="XH15" s="27"/>
      <c r="XI15" s="27"/>
      <c r="XJ15" s="27"/>
      <c r="XK15" s="27"/>
      <c r="XL15" s="27"/>
      <c r="XM15" s="27"/>
      <c r="XN15" s="27"/>
      <c r="XO15" s="27"/>
      <c r="XP15" s="27"/>
      <c r="XQ15" s="27"/>
      <c r="XR15" s="27"/>
      <c r="XS15" s="27"/>
      <c r="XT15" s="27"/>
      <c r="XU15" s="27"/>
      <c r="XV15" s="27"/>
      <c r="XW15" s="27"/>
      <c r="XX15" s="27"/>
      <c r="XY15" s="27"/>
      <c r="XZ15" s="27"/>
      <c r="YA15" s="27"/>
      <c r="YB15" s="27"/>
      <c r="YC15" s="27"/>
      <c r="YD15" s="27"/>
      <c r="YE15" s="27"/>
      <c r="YF15" s="27"/>
      <c r="YG15" s="27"/>
      <c r="YH15" s="27"/>
      <c r="YI15" s="27"/>
      <c r="YJ15" s="27"/>
      <c r="YK15" s="27"/>
      <c r="YL15" s="27"/>
      <c r="YM15" s="27"/>
      <c r="YN15" s="27"/>
      <c r="YO15" s="27"/>
      <c r="YP15" s="27"/>
      <c r="YQ15" s="27"/>
      <c r="YR15" s="27"/>
      <c r="YS15" s="27"/>
      <c r="YT15" s="27"/>
      <c r="YU15" s="27"/>
      <c r="YV15" s="27"/>
      <c r="YW15" s="27"/>
      <c r="YX15" s="27"/>
      <c r="YY15" s="27"/>
      <c r="YZ15" s="27"/>
      <c r="ZA15" s="27"/>
      <c r="ZB15" s="27"/>
      <c r="ZC15" s="27"/>
      <c r="ZD15" s="27"/>
      <c r="ZE15" s="27"/>
      <c r="ZF15" s="27"/>
      <c r="ZG15" s="27"/>
      <c r="ZH15" s="27"/>
      <c r="ZI15" s="27"/>
      <c r="ZJ15" s="27"/>
      <c r="ZK15" s="27"/>
      <c r="ZL15" s="27"/>
      <c r="ZM15" s="27"/>
      <c r="ZN15" s="27"/>
      <c r="ZO15" s="27"/>
      <c r="ZP15" s="27"/>
      <c r="ZQ15" s="27"/>
      <c r="ZR15" s="27"/>
      <c r="ZS15" s="27"/>
      <c r="ZT15" s="27"/>
      <c r="ZU15" s="27"/>
      <c r="ZV15" s="27"/>
      <c r="ZW15" s="27"/>
      <c r="ZX15" s="27"/>
      <c r="ZY15" s="27"/>
      <c r="ZZ15" s="27"/>
      <c r="AAA15" s="27"/>
      <c r="AAB15" s="27"/>
      <c r="AAC15" s="27"/>
      <c r="AAD15" s="27"/>
      <c r="AAE15" s="27"/>
      <c r="AAF15" s="27"/>
      <c r="AAG15" s="27"/>
      <c r="AAH15" s="27"/>
      <c r="AAI15" s="27"/>
      <c r="AAJ15" s="27"/>
      <c r="AAK15" s="27"/>
      <c r="AAL15" s="27"/>
      <c r="AAM15" s="27"/>
      <c r="AAN15" s="27"/>
      <c r="AAO15" s="27"/>
      <c r="AAP15" s="27"/>
      <c r="AAQ15" s="27"/>
      <c r="AAR15" s="27"/>
      <c r="AAS15" s="27"/>
      <c r="AAT15" s="27"/>
      <c r="AAU15" s="27"/>
      <c r="AAV15" s="27"/>
      <c r="AAW15" s="27"/>
      <c r="AAX15" s="27"/>
      <c r="AAY15" s="27"/>
      <c r="AAZ15" s="27"/>
      <c r="ABA15" s="27"/>
      <c r="ABB15" s="27"/>
      <c r="ABC15" s="27"/>
      <c r="ABD15" s="27"/>
      <c r="ABE15" s="27"/>
      <c r="ABF15" s="27"/>
      <c r="ABG15" s="27"/>
      <c r="ABH15" s="27"/>
      <c r="ABI15" s="27"/>
      <c r="ABJ15" s="27"/>
      <c r="ABK15" s="27"/>
      <c r="ABL15" s="27"/>
      <c r="ABM15" s="27"/>
      <c r="ABN15" s="27"/>
      <c r="ABO15" s="27"/>
      <c r="ABP15" s="27"/>
      <c r="ABQ15" s="27"/>
      <c r="ABR15" s="27"/>
      <c r="ABS15" s="27"/>
      <c r="ABT15" s="27"/>
      <c r="ABU15" s="27"/>
      <c r="ABV15" s="27"/>
      <c r="ABW15" s="27"/>
      <c r="ABX15" s="27"/>
      <c r="ABY15" s="27"/>
      <c r="ABZ15" s="27"/>
      <c r="ACA15" s="27"/>
      <c r="ACB15" s="27"/>
      <c r="ACC15" s="27"/>
      <c r="ACD15" s="27"/>
      <c r="ACE15" s="27"/>
      <c r="ACF15" s="27"/>
      <c r="ACG15" s="27"/>
      <c r="ACH15" s="27"/>
      <c r="ACI15" s="27"/>
      <c r="ACJ15" s="27"/>
      <c r="ACK15" s="27"/>
      <c r="ACL15" s="27"/>
      <c r="ACM15" s="27"/>
      <c r="ACN15" s="27"/>
      <c r="ACO15" s="27"/>
      <c r="ACP15" s="27"/>
      <c r="ACQ15" s="27"/>
      <c r="ACR15" s="27"/>
      <c r="ACS15" s="27"/>
      <c r="ACT15" s="27"/>
      <c r="ACU15" s="27"/>
      <c r="ACV15" s="27"/>
      <c r="ACW15" s="27"/>
      <c r="ACX15" s="27"/>
    </row>
    <row r="16" spans="1:778" s="1" customFormat="1" ht="30" customHeight="1" thickBot="1" x14ac:dyDescent="0.25">
      <c r="A16" s="30"/>
      <c r="B16" s="43" t="s">
        <v>21</v>
      </c>
      <c r="C16" s="35"/>
      <c r="D16" s="13">
        <v>0.25</v>
      </c>
      <c r="E16" s="50">
        <f t="shared" si="530"/>
        <v>45314</v>
      </c>
      <c r="F16" s="50">
        <f t="shared" si="531"/>
        <v>45337</v>
      </c>
      <c r="G16" s="10"/>
      <c r="H16" s="10">
        <v>23</v>
      </c>
      <c r="I16" s="27"/>
      <c r="J16" s="27"/>
      <c r="K16" s="27"/>
      <c r="L16" s="27"/>
      <c r="M16" s="27"/>
      <c r="N16" s="27"/>
      <c r="O16" s="27"/>
      <c r="P16" s="27"/>
      <c r="Q16" s="27"/>
      <c r="R16" s="27"/>
      <c r="S16" s="27"/>
      <c r="T16" s="27"/>
      <c r="U16" s="27"/>
      <c r="V16" s="27"/>
      <c r="W16" s="27"/>
      <c r="X16" s="27"/>
      <c r="Y16" s="28"/>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8"/>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7"/>
      <c r="NF16" s="27"/>
      <c r="NG16" s="27"/>
      <c r="NH16" s="27"/>
      <c r="NI16" s="27"/>
      <c r="NJ16" s="27"/>
      <c r="NK16" s="28"/>
      <c r="NL16" s="27"/>
      <c r="NM16" s="27"/>
      <c r="NN16" s="27"/>
      <c r="NO16" s="27"/>
      <c r="NP16" s="27"/>
      <c r="NQ16" s="27"/>
      <c r="NR16" s="27"/>
      <c r="NS16" s="27"/>
      <c r="NT16" s="27"/>
      <c r="NU16" s="27"/>
      <c r="NV16" s="27"/>
      <c r="NW16" s="27"/>
      <c r="NX16" s="27"/>
      <c r="NY16" s="27"/>
      <c r="NZ16" s="27"/>
      <c r="OA16" s="27"/>
      <c r="OB16" s="27"/>
      <c r="OC16" s="27"/>
      <c r="OD16" s="27"/>
      <c r="OE16" s="27"/>
      <c r="OF16" s="27"/>
      <c r="OG16" s="27"/>
      <c r="OH16" s="27"/>
      <c r="OI16" s="27"/>
      <c r="OJ16" s="27"/>
      <c r="OK16" s="27"/>
      <c r="OL16" s="27"/>
      <c r="OM16" s="27"/>
      <c r="ON16" s="27"/>
      <c r="OO16" s="27"/>
      <c r="OP16" s="27"/>
      <c r="OQ16" s="27"/>
      <c r="OR16" s="27"/>
      <c r="OS16" s="27"/>
      <c r="OT16" s="27"/>
      <c r="OU16" s="27"/>
      <c r="OV16" s="27"/>
      <c r="OW16" s="27"/>
      <c r="OX16" s="27"/>
      <c r="OY16" s="27"/>
      <c r="OZ16" s="27"/>
      <c r="PA16" s="27"/>
      <c r="PB16" s="27"/>
      <c r="PC16" s="27"/>
      <c r="PD16" s="27"/>
      <c r="PE16" s="27"/>
      <c r="PF16" s="27"/>
      <c r="PG16" s="27"/>
      <c r="PH16" s="27"/>
      <c r="PI16" s="27"/>
      <c r="PJ16" s="27"/>
      <c r="PK16" s="27"/>
      <c r="PL16" s="27"/>
      <c r="PM16" s="27"/>
      <c r="PN16" s="27"/>
      <c r="PO16" s="27"/>
      <c r="PP16" s="27"/>
      <c r="PQ16" s="27"/>
      <c r="PR16" s="27"/>
      <c r="PS16" s="27"/>
      <c r="PT16" s="27"/>
      <c r="PU16" s="27"/>
      <c r="PV16" s="27"/>
      <c r="PW16" s="27"/>
      <c r="PX16" s="27"/>
      <c r="PY16" s="27"/>
      <c r="PZ16" s="27"/>
      <c r="QA16" s="27"/>
      <c r="QB16" s="27"/>
      <c r="QC16" s="27"/>
      <c r="QD16" s="27"/>
      <c r="QE16" s="27"/>
      <c r="QF16" s="27"/>
      <c r="QG16" s="27"/>
      <c r="QH16" s="27"/>
      <c r="QI16" s="27"/>
      <c r="QJ16" s="27"/>
      <c r="QK16" s="27"/>
      <c r="QL16" s="27"/>
      <c r="QM16" s="27"/>
      <c r="QN16" s="27"/>
      <c r="QO16" s="27"/>
      <c r="QP16" s="27"/>
      <c r="QQ16" s="27"/>
      <c r="QR16" s="27"/>
      <c r="QS16" s="27"/>
      <c r="QT16" s="27"/>
      <c r="QU16" s="27"/>
      <c r="QV16" s="27"/>
      <c r="QW16" s="27"/>
      <c r="QX16" s="27"/>
      <c r="QY16" s="27"/>
      <c r="QZ16" s="27"/>
      <c r="RA16" s="27"/>
      <c r="RB16" s="27"/>
      <c r="RC16" s="27"/>
      <c r="RD16" s="27"/>
      <c r="RE16" s="27"/>
      <c r="RF16" s="27"/>
      <c r="RG16" s="27"/>
      <c r="RH16" s="27"/>
      <c r="RI16" s="27"/>
      <c r="RJ16" s="27"/>
      <c r="RK16" s="27"/>
      <c r="RL16" s="27"/>
      <c r="RM16" s="27"/>
      <c r="RN16" s="27"/>
      <c r="RO16" s="27"/>
      <c r="RP16" s="27"/>
      <c r="RQ16" s="27"/>
      <c r="RR16" s="27"/>
      <c r="RS16" s="27"/>
      <c r="RT16" s="27"/>
      <c r="RU16" s="27"/>
      <c r="RV16" s="27"/>
      <c r="RW16" s="27"/>
      <c r="RX16" s="27"/>
      <c r="RY16" s="27"/>
      <c r="RZ16" s="27"/>
      <c r="SA16" s="27"/>
      <c r="SB16" s="27"/>
      <c r="SC16" s="27"/>
      <c r="SD16" s="27"/>
      <c r="SE16" s="27"/>
      <c r="SF16" s="27"/>
      <c r="SG16" s="27"/>
      <c r="SH16" s="27"/>
      <c r="SI16" s="27"/>
      <c r="SJ16" s="27"/>
      <c r="SK16" s="27"/>
      <c r="SL16" s="27"/>
      <c r="SM16" s="27"/>
      <c r="SN16" s="27"/>
      <c r="SO16" s="27"/>
      <c r="SP16" s="27"/>
      <c r="SQ16" s="27"/>
      <c r="SR16" s="27"/>
      <c r="SS16" s="27"/>
      <c r="ST16" s="27"/>
      <c r="SU16" s="27"/>
      <c r="SV16" s="27"/>
      <c r="SW16" s="27"/>
      <c r="SX16" s="27"/>
      <c r="SY16" s="27"/>
      <c r="SZ16" s="27"/>
      <c r="TA16" s="27"/>
      <c r="TB16" s="27"/>
      <c r="TC16" s="27"/>
      <c r="TD16" s="27"/>
      <c r="TE16" s="27"/>
      <c r="TF16" s="27"/>
      <c r="TG16" s="27"/>
      <c r="TH16" s="27"/>
      <c r="TI16" s="27"/>
      <c r="TJ16" s="27"/>
      <c r="TK16" s="27"/>
      <c r="TL16" s="27"/>
      <c r="TM16" s="27"/>
      <c r="TN16" s="27"/>
      <c r="TO16" s="27"/>
      <c r="TP16" s="27"/>
      <c r="TQ16" s="27"/>
      <c r="TR16" s="27"/>
      <c r="TS16" s="27"/>
      <c r="TT16" s="27"/>
      <c r="TU16" s="27"/>
      <c r="TV16" s="27"/>
      <c r="TW16" s="27"/>
      <c r="TX16" s="27"/>
      <c r="TY16" s="27"/>
      <c r="TZ16" s="27"/>
      <c r="UA16" s="27"/>
      <c r="UB16" s="27"/>
      <c r="UC16" s="27"/>
      <c r="UD16" s="28"/>
      <c r="UE16" s="27"/>
      <c r="UF16" s="27"/>
      <c r="UG16" s="27"/>
      <c r="UH16" s="27"/>
      <c r="UI16" s="27"/>
      <c r="UJ16" s="27"/>
      <c r="UK16" s="27"/>
      <c r="UL16" s="27"/>
      <c r="UM16" s="27"/>
      <c r="UN16" s="27"/>
      <c r="UO16" s="27"/>
      <c r="UP16" s="27"/>
      <c r="UQ16" s="27"/>
      <c r="UR16" s="27"/>
      <c r="US16" s="27"/>
      <c r="UT16" s="27"/>
      <c r="UU16" s="27"/>
      <c r="UV16" s="27"/>
      <c r="UW16" s="27"/>
      <c r="UX16" s="27"/>
      <c r="UY16" s="27"/>
      <c r="UZ16" s="27"/>
      <c r="VA16" s="27"/>
      <c r="VB16" s="27"/>
      <c r="VC16" s="27"/>
      <c r="VD16" s="27"/>
      <c r="VE16" s="27"/>
      <c r="VF16" s="27"/>
      <c r="VG16" s="27"/>
      <c r="VH16" s="27"/>
      <c r="VI16" s="27"/>
      <c r="VJ16" s="27"/>
      <c r="VK16" s="27"/>
      <c r="VL16" s="27"/>
      <c r="VM16" s="27"/>
      <c r="VN16" s="27"/>
      <c r="VO16" s="27"/>
      <c r="VP16" s="27"/>
      <c r="VQ16" s="27"/>
      <c r="VR16" s="27"/>
      <c r="VS16" s="27"/>
      <c r="VT16" s="27"/>
      <c r="VU16" s="27"/>
      <c r="VV16" s="27"/>
      <c r="VW16" s="27"/>
      <c r="VX16" s="27"/>
      <c r="VY16" s="27"/>
      <c r="VZ16" s="27"/>
      <c r="WA16" s="27"/>
      <c r="WB16" s="27"/>
      <c r="WC16" s="27"/>
      <c r="WD16" s="27"/>
      <c r="WE16" s="27"/>
      <c r="WF16" s="27"/>
      <c r="WG16" s="27"/>
      <c r="WH16" s="27"/>
      <c r="WI16" s="27"/>
      <c r="WJ16" s="27"/>
      <c r="WK16" s="27"/>
      <c r="WL16" s="27"/>
      <c r="WM16" s="27"/>
      <c r="WN16" s="27"/>
      <c r="WO16" s="27"/>
      <c r="WP16" s="27"/>
      <c r="WQ16" s="27"/>
      <c r="WR16" s="27"/>
      <c r="WS16" s="27"/>
      <c r="WT16" s="27"/>
      <c r="WU16" s="27"/>
      <c r="WV16" s="27"/>
      <c r="WW16" s="27"/>
      <c r="WX16" s="27"/>
      <c r="WY16" s="27"/>
      <c r="WZ16" s="27"/>
      <c r="XA16" s="27"/>
      <c r="XB16" s="27"/>
      <c r="XC16" s="27"/>
      <c r="XD16" s="27"/>
      <c r="XE16" s="27"/>
      <c r="XF16" s="27"/>
      <c r="XG16" s="27"/>
      <c r="XH16" s="27"/>
      <c r="XI16" s="27"/>
      <c r="XJ16" s="27"/>
      <c r="XK16" s="27"/>
      <c r="XL16" s="27"/>
      <c r="XM16" s="27"/>
      <c r="XN16" s="27"/>
      <c r="XO16" s="27"/>
      <c r="XP16" s="27"/>
      <c r="XQ16" s="27"/>
      <c r="XR16" s="27"/>
      <c r="XS16" s="27"/>
      <c r="XT16" s="27"/>
      <c r="XU16" s="27"/>
      <c r="XV16" s="27"/>
      <c r="XW16" s="27"/>
      <c r="XX16" s="27"/>
      <c r="XY16" s="27"/>
      <c r="XZ16" s="27"/>
      <c r="YA16" s="27"/>
      <c r="YB16" s="27"/>
      <c r="YC16" s="27"/>
      <c r="YD16" s="27"/>
      <c r="YE16" s="27"/>
      <c r="YF16" s="27"/>
      <c r="YG16" s="27"/>
      <c r="YH16" s="27"/>
      <c r="YI16" s="27"/>
      <c r="YJ16" s="27"/>
      <c r="YK16" s="27"/>
      <c r="YL16" s="27"/>
      <c r="YM16" s="27"/>
      <c r="YN16" s="27"/>
      <c r="YO16" s="27"/>
      <c r="YP16" s="27"/>
      <c r="YQ16" s="27"/>
      <c r="YR16" s="27"/>
      <c r="YS16" s="27"/>
      <c r="YT16" s="27"/>
      <c r="YU16" s="27"/>
      <c r="YV16" s="27"/>
      <c r="YW16" s="27"/>
      <c r="YX16" s="27"/>
      <c r="YY16" s="27"/>
      <c r="YZ16" s="27"/>
      <c r="ZA16" s="27"/>
      <c r="ZB16" s="27"/>
      <c r="ZC16" s="27"/>
      <c r="ZD16" s="27"/>
      <c r="ZE16" s="27"/>
      <c r="ZF16" s="27"/>
      <c r="ZG16" s="27"/>
      <c r="ZH16" s="27"/>
      <c r="ZI16" s="27"/>
      <c r="ZJ16" s="27"/>
      <c r="ZK16" s="27"/>
      <c r="ZL16" s="27"/>
      <c r="ZM16" s="27"/>
      <c r="ZN16" s="27"/>
      <c r="ZO16" s="27"/>
      <c r="ZP16" s="27"/>
      <c r="ZQ16" s="27"/>
      <c r="ZR16" s="27"/>
      <c r="ZS16" s="27"/>
      <c r="ZT16" s="27"/>
      <c r="ZU16" s="27"/>
      <c r="ZV16" s="27"/>
      <c r="ZW16" s="27"/>
      <c r="ZX16" s="27"/>
      <c r="ZY16" s="27"/>
      <c r="ZZ16" s="27"/>
      <c r="AAA16" s="27"/>
      <c r="AAB16" s="27"/>
      <c r="AAC16" s="27"/>
      <c r="AAD16" s="27"/>
      <c r="AAE16" s="27"/>
      <c r="AAF16" s="27"/>
      <c r="AAG16" s="27"/>
      <c r="AAH16" s="27"/>
      <c r="AAI16" s="27"/>
      <c r="AAJ16" s="27"/>
      <c r="AAK16" s="27"/>
      <c r="AAL16" s="27"/>
      <c r="AAM16" s="27"/>
      <c r="AAN16" s="27"/>
      <c r="AAO16" s="27"/>
      <c r="AAP16" s="27"/>
      <c r="AAQ16" s="27"/>
      <c r="AAR16" s="27"/>
      <c r="AAS16" s="27"/>
      <c r="AAT16" s="27"/>
      <c r="AAU16" s="27"/>
      <c r="AAV16" s="27"/>
      <c r="AAW16" s="27"/>
      <c r="AAX16" s="27"/>
      <c r="AAY16" s="27"/>
      <c r="AAZ16" s="27"/>
      <c r="ABA16" s="27"/>
      <c r="ABB16" s="27"/>
      <c r="ABC16" s="27"/>
      <c r="ABD16" s="27"/>
      <c r="ABE16" s="27"/>
      <c r="ABF16" s="27"/>
      <c r="ABG16" s="27"/>
      <c r="ABH16" s="27"/>
      <c r="ABI16" s="27"/>
      <c r="ABJ16" s="27"/>
      <c r="ABK16" s="27"/>
      <c r="ABL16" s="27"/>
      <c r="ABM16" s="27"/>
      <c r="ABN16" s="27"/>
      <c r="ABO16" s="27"/>
      <c r="ABP16" s="27"/>
      <c r="ABQ16" s="27"/>
      <c r="ABR16" s="27"/>
      <c r="ABS16" s="27"/>
      <c r="ABT16" s="27"/>
      <c r="ABU16" s="27"/>
      <c r="ABV16" s="27"/>
      <c r="ABW16" s="27"/>
      <c r="ABX16" s="27"/>
      <c r="ABY16" s="27"/>
      <c r="ABZ16" s="27"/>
      <c r="ACA16" s="27"/>
      <c r="ACB16" s="27"/>
      <c r="ACC16" s="27"/>
      <c r="ACD16" s="27"/>
      <c r="ACE16" s="27"/>
      <c r="ACF16" s="27"/>
      <c r="ACG16" s="27"/>
      <c r="ACH16" s="27"/>
      <c r="ACI16" s="27"/>
      <c r="ACJ16" s="27"/>
      <c r="ACK16" s="27"/>
      <c r="ACL16" s="27"/>
      <c r="ACM16" s="27"/>
      <c r="ACN16" s="27"/>
      <c r="ACO16" s="27"/>
      <c r="ACP16" s="27"/>
      <c r="ACQ16" s="27"/>
      <c r="ACR16" s="27"/>
      <c r="ACS16" s="27"/>
      <c r="ACT16" s="27"/>
      <c r="ACU16" s="27"/>
      <c r="ACV16" s="27"/>
      <c r="ACW16" s="27"/>
      <c r="ACX16" s="27"/>
    </row>
    <row r="17" spans="1:778" s="1" customFormat="1" ht="30" customHeight="1" thickBot="1" x14ac:dyDescent="0.25">
      <c r="A17" s="30"/>
      <c r="B17" s="43" t="s">
        <v>22</v>
      </c>
      <c r="C17" s="35"/>
      <c r="D17" s="13"/>
      <c r="E17" s="50">
        <f t="shared" si="530"/>
        <v>45337</v>
      </c>
      <c r="F17" s="50">
        <f t="shared" si="531"/>
        <v>45360</v>
      </c>
      <c r="G17" s="10"/>
      <c r="H17" s="10">
        <v>23</v>
      </c>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c r="IX17" s="27"/>
      <c r="IY17" s="27"/>
      <c r="IZ17" s="27"/>
      <c r="JA17" s="27"/>
      <c r="JB17" s="27"/>
      <c r="JC17" s="27"/>
      <c r="JD17" s="27"/>
      <c r="JE17" s="27"/>
      <c r="JF17" s="27"/>
      <c r="JG17" s="27"/>
      <c r="JH17" s="27"/>
      <c r="JI17" s="27"/>
      <c r="JJ17" s="27"/>
      <c r="JK17" s="27"/>
      <c r="JL17" s="27"/>
      <c r="JM17" s="27"/>
      <c r="JN17" s="27"/>
      <c r="JO17" s="27"/>
      <c r="JP17" s="27"/>
      <c r="JQ17" s="27"/>
      <c r="JR17" s="27"/>
      <c r="JS17" s="27"/>
      <c r="JT17" s="27"/>
      <c r="JU17" s="27"/>
      <c r="JV17" s="27"/>
      <c r="JW17" s="27"/>
      <c r="JX17" s="27"/>
      <c r="JY17" s="27"/>
      <c r="JZ17" s="27"/>
      <c r="KA17" s="27"/>
      <c r="KB17" s="27"/>
      <c r="KC17" s="27"/>
      <c r="KD17" s="27"/>
      <c r="KE17" s="27"/>
      <c r="KF17" s="27"/>
      <c r="KG17" s="27"/>
      <c r="KH17" s="27"/>
      <c r="KI17" s="27"/>
      <c r="KJ17" s="27"/>
      <c r="KK17" s="27"/>
      <c r="KL17" s="27"/>
      <c r="KM17" s="27"/>
      <c r="KN17" s="27"/>
      <c r="KO17" s="27"/>
      <c r="KP17" s="27"/>
      <c r="KQ17" s="27"/>
      <c r="KR17" s="27"/>
      <c r="KS17" s="27"/>
      <c r="KT17" s="27"/>
      <c r="KU17" s="27"/>
      <c r="KV17" s="27"/>
      <c r="KW17" s="27"/>
      <c r="KX17" s="27"/>
      <c r="KY17" s="27"/>
      <c r="KZ17" s="27"/>
      <c r="LA17" s="27"/>
      <c r="LB17" s="27"/>
      <c r="LC17" s="27"/>
      <c r="LD17" s="27"/>
      <c r="LE17" s="27"/>
      <c r="LF17" s="27"/>
      <c r="LG17" s="27"/>
      <c r="LH17" s="27"/>
      <c r="LI17" s="27"/>
      <c r="LJ17" s="27"/>
      <c r="LK17" s="27"/>
      <c r="LL17" s="27"/>
      <c r="LM17" s="27"/>
      <c r="LN17" s="27"/>
      <c r="LO17" s="27"/>
      <c r="LP17" s="27"/>
      <c r="LQ17" s="27"/>
      <c r="LR17" s="27"/>
      <c r="LS17" s="27"/>
      <c r="LT17" s="27"/>
      <c r="LU17" s="27"/>
      <c r="LV17" s="27"/>
      <c r="LW17" s="27"/>
      <c r="LX17" s="27"/>
      <c r="LY17" s="27"/>
      <c r="LZ17" s="27"/>
      <c r="MA17" s="27"/>
      <c r="MB17" s="27"/>
      <c r="MC17" s="27"/>
      <c r="MD17" s="27"/>
      <c r="ME17" s="27"/>
      <c r="MF17" s="27"/>
      <c r="MG17" s="27"/>
      <c r="MH17" s="27"/>
      <c r="MI17" s="27"/>
      <c r="MJ17" s="27"/>
      <c r="MK17" s="27"/>
      <c r="ML17" s="27"/>
      <c r="MM17" s="27"/>
      <c r="MN17" s="27"/>
      <c r="MO17" s="27"/>
      <c r="MP17" s="27"/>
      <c r="MQ17" s="27"/>
      <c r="MR17" s="27"/>
      <c r="MS17" s="27"/>
      <c r="MT17" s="27"/>
      <c r="MU17" s="27"/>
      <c r="MV17" s="27"/>
      <c r="MW17" s="27"/>
      <c r="MX17" s="27"/>
      <c r="MY17" s="27"/>
      <c r="MZ17" s="27"/>
      <c r="NA17" s="27"/>
      <c r="NB17" s="27"/>
      <c r="NC17" s="27"/>
      <c r="ND17" s="27"/>
      <c r="NE17" s="27"/>
      <c r="NF17" s="27"/>
      <c r="NG17" s="27"/>
      <c r="NH17" s="27"/>
      <c r="NI17" s="27"/>
      <c r="NJ17" s="27"/>
      <c r="NK17" s="27"/>
      <c r="NL17" s="27"/>
      <c r="NM17" s="27"/>
      <c r="NN17" s="27"/>
      <c r="NO17" s="27"/>
      <c r="NP17" s="27"/>
      <c r="NQ17" s="27"/>
      <c r="NR17" s="27"/>
      <c r="NS17" s="27"/>
      <c r="NT17" s="27"/>
      <c r="NU17" s="27"/>
      <c r="NV17" s="27"/>
      <c r="NW17" s="27"/>
      <c r="NX17" s="27"/>
      <c r="NY17" s="27"/>
      <c r="NZ17" s="27"/>
      <c r="OA17" s="27"/>
      <c r="OB17" s="27"/>
      <c r="OC17" s="27"/>
      <c r="OD17" s="27"/>
      <c r="OE17" s="27"/>
      <c r="OF17" s="27"/>
      <c r="OG17" s="27"/>
      <c r="OH17" s="27"/>
      <c r="OI17" s="27"/>
      <c r="OJ17" s="27"/>
      <c r="OK17" s="27"/>
      <c r="OL17" s="27"/>
      <c r="OM17" s="27"/>
      <c r="ON17" s="27"/>
      <c r="OO17" s="27"/>
      <c r="OP17" s="27"/>
      <c r="OQ17" s="27"/>
      <c r="OR17" s="27"/>
      <c r="OS17" s="27"/>
      <c r="OT17" s="27"/>
      <c r="OU17" s="27"/>
      <c r="OV17" s="27"/>
      <c r="OW17" s="27"/>
      <c r="OX17" s="27"/>
      <c r="OY17" s="27"/>
      <c r="OZ17" s="27"/>
      <c r="PA17" s="27"/>
      <c r="PB17" s="27"/>
      <c r="PC17" s="27"/>
      <c r="PD17" s="27"/>
      <c r="PE17" s="27"/>
      <c r="PF17" s="27"/>
      <c r="PG17" s="27"/>
      <c r="PH17" s="27"/>
      <c r="PI17" s="27"/>
      <c r="PJ17" s="27"/>
      <c r="PK17" s="27"/>
      <c r="PL17" s="27"/>
      <c r="PM17" s="27"/>
      <c r="PN17" s="27"/>
      <c r="PO17" s="27"/>
      <c r="PP17" s="27"/>
      <c r="PQ17" s="27"/>
      <c r="PR17" s="27"/>
      <c r="PS17" s="27"/>
      <c r="PT17" s="27"/>
      <c r="PU17" s="27"/>
      <c r="PV17" s="27"/>
      <c r="PW17" s="27"/>
      <c r="PX17" s="27"/>
      <c r="PY17" s="27"/>
      <c r="PZ17" s="27"/>
      <c r="QA17" s="27"/>
      <c r="QB17" s="27"/>
      <c r="QC17" s="27"/>
      <c r="QD17" s="27"/>
      <c r="QE17" s="27"/>
      <c r="QF17" s="27"/>
      <c r="QG17" s="27"/>
      <c r="QH17" s="27"/>
      <c r="QI17" s="27"/>
      <c r="QJ17" s="27"/>
      <c r="QK17" s="27"/>
      <c r="QL17" s="27"/>
      <c r="QM17" s="27"/>
      <c r="QN17" s="27"/>
      <c r="QO17" s="27"/>
      <c r="QP17" s="27"/>
      <c r="QQ17" s="27"/>
      <c r="QR17" s="27"/>
      <c r="QS17" s="27"/>
      <c r="QT17" s="27"/>
      <c r="QU17" s="27"/>
      <c r="QV17" s="27"/>
      <c r="QW17" s="27"/>
      <c r="QX17" s="27"/>
      <c r="QY17" s="27"/>
      <c r="QZ17" s="27"/>
      <c r="RA17" s="27"/>
      <c r="RB17" s="27"/>
      <c r="RC17" s="27"/>
      <c r="RD17" s="27"/>
      <c r="RE17" s="27"/>
      <c r="RF17" s="27"/>
      <c r="RG17" s="27"/>
      <c r="RH17" s="27"/>
      <c r="RI17" s="27"/>
      <c r="RJ17" s="27"/>
      <c r="RK17" s="27"/>
      <c r="RL17" s="27"/>
      <c r="RM17" s="27"/>
      <c r="RN17" s="27"/>
      <c r="RO17" s="27"/>
      <c r="RP17" s="27"/>
      <c r="RQ17" s="27"/>
      <c r="RR17" s="27"/>
      <c r="RS17" s="27"/>
      <c r="RT17" s="27"/>
      <c r="RU17" s="27"/>
      <c r="RV17" s="27"/>
      <c r="RW17" s="27"/>
      <c r="RX17" s="27"/>
      <c r="RY17" s="27"/>
      <c r="RZ17" s="27"/>
      <c r="SA17" s="27"/>
      <c r="SB17" s="27"/>
      <c r="SC17" s="27"/>
      <c r="SD17" s="27"/>
      <c r="SE17" s="27"/>
      <c r="SF17" s="27"/>
      <c r="SG17" s="27"/>
      <c r="SH17" s="27"/>
      <c r="SI17" s="27"/>
      <c r="SJ17" s="27"/>
      <c r="SK17" s="27"/>
      <c r="SL17" s="27"/>
      <c r="SM17" s="27"/>
      <c r="SN17" s="27"/>
      <c r="SO17" s="27"/>
      <c r="SP17" s="27"/>
      <c r="SQ17" s="27"/>
      <c r="SR17" s="27"/>
      <c r="SS17" s="27"/>
      <c r="ST17" s="27"/>
      <c r="SU17" s="27"/>
      <c r="SV17" s="27"/>
      <c r="SW17" s="27"/>
      <c r="SX17" s="27"/>
      <c r="SY17" s="27"/>
      <c r="SZ17" s="27"/>
      <c r="TA17" s="27"/>
      <c r="TB17" s="27"/>
      <c r="TC17" s="27"/>
      <c r="TD17" s="27"/>
      <c r="TE17" s="27"/>
      <c r="TF17" s="27"/>
      <c r="TG17" s="27"/>
      <c r="TH17" s="27"/>
      <c r="TI17" s="27"/>
      <c r="TJ17" s="27"/>
      <c r="TK17" s="27"/>
      <c r="TL17" s="27"/>
      <c r="TM17" s="27"/>
      <c r="TN17" s="27"/>
      <c r="TO17" s="27"/>
      <c r="TP17" s="27"/>
      <c r="TQ17" s="27"/>
      <c r="TR17" s="27"/>
      <c r="TS17" s="27"/>
      <c r="TT17" s="27"/>
      <c r="TU17" s="27"/>
      <c r="TV17" s="27"/>
      <c r="TW17" s="27"/>
      <c r="TX17" s="27"/>
      <c r="TY17" s="27"/>
      <c r="TZ17" s="27"/>
      <c r="UA17" s="27"/>
      <c r="UB17" s="27"/>
      <c r="UC17" s="27"/>
      <c r="UD17" s="27"/>
      <c r="UE17" s="27"/>
      <c r="UF17" s="27"/>
      <c r="UG17" s="27"/>
      <c r="UH17" s="27"/>
      <c r="UI17" s="27"/>
      <c r="UJ17" s="27"/>
      <c r="UK17" s="27"/>
      <c r="UL17" s="27"/>
      <c r="UM17" s="27"/>
      <c r="UN17" s="27"/>
      <c r="UO17" s="27"/>
      <c r="UP17" s="27"/>
      <c r="UQ17" s="27"/>
      <c r="UR17" s="27"/>
      <c r="US17" s="27"/>
      <c r="UT17" s="27"/>
      <c r="UU17" s="27"/>
      <c r="UV17" s="27"/>
      <c r="UW17" s="27"/>
      <c r="UX17" s="27"/>
      <c r="UY17" s="27"/>
      <c r="UZ17" s="27"/>
      <c r="VA17" s="27"/>
      <c r="VB17" s="27"/>
      <c r="VC17" s="27"/>
      <c r="VD17" s="27"/>
      <c r="VE17" s="27"/>
      <c r="VF17" s="27"/>
      <c r="VG17" s="27"/>
      <c r="VH17" s="27"/>
      <c r="VI17" s="27"/>
      <c r="VJ17" s="27"/>
      <c r="VK17" s="27"/>
      <c r="VL17" s="27"/>
      <c r="VM17" s="27"/>
      <c r="VN17" s="27"/>
      <c r="VO17" s="27"/>
      <c r="VP17" s="27"/>
      <c r="VQ17" s="27"/>
      <c r="VR17" s="27"/>
      <c r="VS17" s="27"/>
      <c r="VT17" s="27"/>
      <c r="VU17" s="27"/>
      <c r="VV17" s="27"/>
      <c r="VW17" s="27"/>
      <c r="VX17" s="27"/>
      <c r="VY17" s="27"/>
      <c r="VZ17" s="27"/>
      <c r="WA17" s="27"/>
      <c r="WB17" s="27"/>
      <c r="WC17" s="27"/>
      <c r="WD17" s="27"/>
      <c r="WE17" s="27"/>
      <c r="WF17" s="27"/>
      <c r="WG17" s="27"/>
      <c r="WH17" s="27"/>
      <c r="WI17" s="27"/>
      <c r="WJ17" s="27"/>
      <c r="WK17" s="27"/>
      <c r="WL17" s="27"/>
      <c r="WM17" s="27"/>
      <c r="WN17" s="27"/>
      <c r="WO17" s="27"/>
      <c r="WP17" s="27"/>
      <c r="WQ17" s="27"/>
      <c r="WR17" s="27"/>
      <c r="WS17" s="27"/>
      <c r="WT17" s="27"/>
      <c r="WU17" s="27"/>
      <c r="WV17" s="27"/>
      <c r="WW17" s="27"/>
      <c r="WX17" s="27"/>
      <c r="WY17" s="27"/>
      <c r="WZ17" s="27"/>
      <c r="XA17" s="27"/>
      <c r="XB17" s="27"/>
      <c r="XC17" s="27"/>
      <c r="XD17" s="27"/>
      <c r="XE17" s="27"/>
      <c r="XF17" s="27"/>
      <c r="XG17" s="27"/>
      <c r="XH17" s="27"/>
      <c r="XI17" s="27"/>
      <c r="XJ17" s="27"/>
      <c r="XK17" s="27"/>
      <c r="XL17" s="27"/>
      <c r="XM17" s="27"/>
      <c r="XN17" s="27"/>
      <c r="XO17" s="27"/>
      <c r="XP17" s="27"/>
      <c r="XQ17" s="27"/>
      <c r="XR17" s="27"/>
      <c r="XS17" s="27"/>
      <c r="XT17" s="27"/>
      <c r="XU17" s="27"/>
      <c r="XV17" s="27"/>
      <c r="XW17" s="27"/>
      <c r="XX17" s="27"/>
      <c r="XY17" s="27"/>
      <c r="XZ17" s="27"/>
      <c r="YA17" s="27"/>
      <c r="YB17" s="27"/>
      <c r="YC17" s="27"/>
      <c r="YD17" s="27"/>
      <c r="YE17" s="27"/>
      <c r="YF17" s="27"/>
      <c r="YG17" s="27"/>
      <c r="YH17" s="27"/>
      <c r="YI17" s="27"/>
      <c r="YJ17" s="27"/>
      <c r="YK17" s="27"/>
      <c r="YL17" s="27"/>
      <c r="YM17" s="27"/>
      <c r="YN17" s="27"/>
      <c r="YO17" s="27"/>
      <c r="YP17" s="27"/>
      <c r="YQ17" s="27"/>
      <c r="YR17" s="27"/>
      <c r="YS17" s="27"/>
      <c r="YT17" s="27"/>
      <c r="YU17" s="27"/>
      <c r="YV17" s="27"/>
      <c r="YW17" s="27"/>
      <c r="YX17" s="27"/>
      <c r="YY17" s="27"/>
      <c r="YZ17" s="27"/>
      <c r="ZA17" s="27"/>
      <c r="ZB17" s="27"/>
      <c r="ZC17" s="27"/>
      <c r="ZD17" s="27"/>
      <c r="ZE17" s="27"/>
      <c r="ZF17" s="27"/>
      <c r="ZG17" s="27"/>
      <c r="ZH17" s="27"/>
      <c r="ZI17" s="27"/>
      <c r="ZJ17" s="27"/>
      <c r="ZK17" s="27"/>
      <c r="ZL17" s="27"/>
      <c r="ZM17" s="27"/>
      <c r="ZN17" s="27"/>
      <c r="ZO17" s="27"/>
      <c r="ZP17" s="27"/>
      <c r="ZQ17" s="27"/>
      <c r="ZR17" s="27"/>
      <c r="ZS17" s="27"/>
      <c r="ZT17" s="27"/>
      <c r="ZU17" s="27"/>
      <c r="ZV17" s="27"/>
      <c r="ZW17" s="27"/>
      <c r="ZX17" s="27"/>
      <c r="ZY17" s="27"/>
      <c r="ZZ17" s="27"/>
      <c r="AAA17" s="27"/>
      <c r="AAB17" s="27"/>
      <c r="AAC17" s="27"/>
      <c r="AAD17" s="27"/>
      <c r="AAE17" s="27"/>
      <c r="AAF17" s="27"/>
      <c r="AAG17" s="27"/>
      <c r="AAH17" s="27"/>
      <c r="AAI17" s="27"/>
      <c r="AAJ17" s="27"/>
      <c r="AAK17" s="27"/>
      <c r="AAL17" s="27"/>
      <c r="AAM17" s="27"/>
      <c r="AAN17" s="27"/>
      <c r="AAO17" s="27"/>
      <c r="AAP17" s="27"/>
      <c r="AAQ17" s="27"/>
      <c r="AAR17" s="27"/>
      <c r="AAS17" s="27"/>
      <c r="AAT17" s="27"/>
      <c r="AAU17" s="27"/>
      <c r="AAV17" s="27"/>
      <c r="AAW17" s="27"/>
      <c r="AAX17" s="27"/>
      <c r="AAY17" s="27"/>
      <c r="AAZ17" s="27"/>
      <c r="ABA17" s="27"/>
      <c r="ABB17" s="27"/>
      <c r="ABC17" s="27"/>
      <c r="ABD17" s="27"/>
      <c r="ABE17" s="27"/>
      <c r="ABF17" s="27"/>
      <c r="ABG17" s="27"/>
      <c r="ABH17" s="27"/>
      <c r="ABI17" s="27"/>
      <c r="ABJ17" s="27"/>
      <c r="ABK17" s="27"/>
      <c r="ABL17" s="27"/>
      <c r="ABM17" s="27"/>
      <c r="ABN17" s="27"/>
      <c r="ABO17" s="27"/>
      <c r="ABP17" s="27"/>
      <c r="ABQ17" s="27"/>
      <c r="ABR17" s="27"/>
      <c r="ABS17" s="27"/>
      <c r="ABT17" s="27"/>
      <c r="ABU17" s="27"/>
      <c r="ABV17" s="27"/>
      <c r="ABW17" s="27"/>
      <c r="ABX17" s="27"/>
      <c r="ABY17" s="27"/>
      <c r="ABZ17" s="27"/>
      <c r="ACA17" s="27"/>
      <c r="ACB17" s="27"/>
      <c r="ACC17" s="27"/>
      <c r="ACD17" s="27"/>
      <c r="ACE17" s="27"/>
      <c r="ACF17" s="27"/>
      <c r="ACG17" s="27"/>
      <c r="ACH17" s="27"/>
      <c r="ACI17" s="27"/>
      <c r="ACJ17" s="27"/>
      <c r="ACK17" s="27"/>
      <c r="ACL17" s="27"/>
      <c r="ACM17" s="27"/>
      <c r="ACN17" s="27"/>
      <c r="ACO17" s="27"/>
      <c r="ACP17" s="27"/>
      <c r="ACQ17" s="27"/>
      <c r="ACR17" s="27"/>
      <c r="ACS17" s="27"/>
      <c r="ACT17" s="27"/>
      <c r="ACU17" s="27"/>
      <c r="ACV17" s="27"/>
      <c r="ACW17" s="27"/>
      <c r="ACX17" s="27"/>
    </row>
    <row r="18" spans="1:778" s="1" customFormat="1" ht="30" customHeight="1" thickBot="1" x14ac:dyDescent="0.25">
      <c r="A18" s="31" t="s">
        <v>10</v>
      </c>
      <c r="B18" s="14" t="s">
        <v>23</v>
      </c>
      <c r="C18" s="36"/>
      <c r="D18" s="15"/>
      <c r="E18" s="51"/>
      <c r="F18" s="52"/>
      <c r="G18" s="10"/>
      <c r="H18" s="10" t="str">
        <f t="shared" si="529"/>
        <v/>
      </c>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7"/>
      <c r="IK18" s="27"/>
      <c r="IL18" s="27"/>
      <c r="IM18" s="27"/>
      <c r="IN18" s="27"/>
      <c r="IO18" s="27"/>
      <c r="IP18" s="27"/>
      <c r="IQ18" s="27"/>
      <c r="IR18" s="27"/>
      <c r="IS18" s="27"/>
      <c r="IT18" s="27"/>
      <c r="IU18" s="27"/>
      <c r="IV18" s="27"/>
      <c r="IW18" s="27"/>
      <c r="IX18" s="27"/>
      <c r="IY18" s="27"/>
      <c r="IZ18" s="27"/>
      <c r="JA18" s="27"/>
      <c r="JB18" s="27"/>
      <c r="JC18" s="27"/>
      <c r="JD18" s="27"/>
      <c r="JE18" s="27"/>
      <c r="JF18" s="27"/>
      <c r="JG18" s="27"/>
      <c r="JH18" s="27"/>
      <c r="JI18" s="27"/>
      <c r="JJ18" s="27"/>
      <c r="JK18" s="27"/>
      <c r="JL18" s="27"/>
      <c r="JM18" s="27"/>
      <c r="JN18" s="27"/>
      <c r="JO18" s="27"/>
      <c r="JP18" s="27"/>
      <c r="JQ18" s="27"/>
      <c r="JR18" s="27"/>
      <c r="JS18" s="27"/>
      <c r="JT18" s="27"/>
      <c r="JU18" s="27"/>
      <c r="JV18" s="27"/>
      <c r="JW18" s="27"/>
      <c r="JX18" s="27"/>
      <c r="JY18" s="27"/>
      <c r="JZ18" s="27"/>
      <c r="KA18" s="27"/>
      <c r="KB18" s="27"/>
      <c r="KC18" s="27"/>
      <c r="KD18" s="27"/>
      <c r="KE18" s="27"/>
      <c r="KF18" s="27"/>
      <c r="KG18" s="27"/>
      <c r="KH18" s="27"/>
      <c r="KI18" s="27"/>
      <c r="KJ18" s="27"/>
      <c r="KK18" s="27"/>
      <c r="KL18" s="27"/>
      <c r="KM18" s="27"/>
      <c r="KN18" s="27"/>
      <c r="KO18" s="27"/>
      <c r="KP18" s="27"/>
      <c r="KQ18" s="27"/>
      <c r="KR18" s="27"/>
      <c r="KS18" s="27"/>
      <c r="KT18" s="27"/>
      <c r="KU18" s="27"/>
      <c r="KV18" s="27"/>
      <c r="KW18" s="27"/>
      <c r="KX18" s="27"/>
      <c r="KY18" s="27"/>
      <c r="KZ18" s="27"/>
      <c r="LA18" s="27"/>
      <c r="LB18" s="27"/>
      <c r="LC18" s="27"/>
      <c r="LD18" s="27"/>
      <c r="LE18" s="27"/>
      <c r="LF18" s="27"/>
      <c r="LG18" s="27"/>
      <c r="LH18" s="27"/>
      <c r="LI18" s="27"/>
      <c r="LJ18" s="27"/>
      <c r="LK18" s="27"/>
      <c r="LL18" s="27"/>
      <c r="LM18" s="27"/>
      <c r="LN18" s="27"/>
      <c r="LO18" s="27"/>
      <c r="LP18" s="27"/>
      <c r="LQ18" s="27"/>
      <c r="LR18" s="27"/>
      <c r="LS18" s="27"/>
      <c r="LT18" s="27"/>
      <c r="LU18" s="27"/>
      <c r="LV18" s="27"/>
      <c r="LW18" s="27"/>
      <c r="LX18" s="27"/>
      <c r="LY18" s="27"/>
      <c r="LZ18" s="27"/>
      <c r="MA18" s="27"/>
      <c r="MB18" s="27"/>
      <c r="MC18" s="27"/>
      <c r="MD18" s="27"/>
      <c r="ME18" s="27"/>
      <c r="MF18" s="27"/>
      <c r="MG18" s="27"/>
      <c r="MH18" s="27"/>
      <c r="MI18" s="27"/>
      <c r="MJ18" s="27"/>
      <c r="MK18" s="27"/>
      <c r="ML18" s="27"/>
      <c r="MM18" s="27"/>
      <c r="MN18" s="27"/>
      <c r="MO18" s="27"/>
      <c r="MP18" s="27"/>
      <c r="MQ18" s="27"/>
      <c r="MR18" s="27"/>
      <c r="MS18" s="27"/>
      <c r="MT18" s="27"/>
      <c r="MU18" s="27"/>
      <c r="MV18" s="27"/>
      <c r="MW18" s="27"/>
      <c r="MX18" s="27"/>
      <c r="MY18" s="27"/>
      <c r="MZ18" s="27"/>
      <c r="NA18" s="27"/>
      <c r="NB18" s="27"/>
      <c r="NC18" s="27"/>
      <c r="ND18" s="27"/>
      <c r="NE18" s="27"/>
      <c r="NF18" s="27"/>
      <c r="NG18" s="27"/>
      <c r="NH18" s="27"/>
      <c r="NI18" s="27"/>
      <c r="NJ18" s="27"/>
      <c r="NK18" s="27"/>
      <c r="NL18" s="27"/>
      <c r="NM18" s="27"/>
      <c r="NN18" s="27"/>
      <c r="NO18" s="27"/>
      <c r="NP18" s="27"/>
      <c r="NQ18" s="27"/>
      <c r="NR18" s="27"/>
      <c r="NS18" s="27"/>
      <c r="NT18" s="27"/>
      <c r="NU18" s="27"/>
      <c r="NV18" s="27"/>
      <c r="NW18" s="27"/>
      <c r="NX18" s="27"/>
      <c r="NY18" s="27"/>
      <c r="NZ18" s="27"/>
      <c r="OA18" s="27"/>
      <c r="OB18" s="27"/>
      <c r="OC18" s="27"/>
      <c r="OD18" s="27"/>
      <c r="OE18" s="27"/>
      <c r="OF18" s="27"/>
      <c r="OG18" s="27"/>
      <c r="OH18" s="27"/>
      <c r="OI18" s="27"/>
      <c r="OJ18" s="27"/>
      <c r="OK18" s="27"/>
      <c r="OL18" s="27"/>
      <c r="OM18" s="27"/>
      <c r="ON18" s="27"/>
      <c r="OO18" s="27"/>
      <c r="OP18" s="27"/>
      <c r="OQ18" s="27"/>
      <c r="OR18" s="27"/>
      <c r="OS18" s="27"/>
      <c r="OT18" s="27"/>
      <c r="OU18" s="27"/>
      <c r="OV18" s="27"/>
      <c r="OW18" s="27"/>
      <c r="OX18" s="27"/>
      <c r="OY18" s="27"/>
      <c r="OZ18" s="27"/>
      <c r="PA18" s="27"/>
      <c r="PB18" s="27"/>
      <c r="PC18" s="27"/>
      <c r="PD18" s="27"/>
      <c r="PE18" s="27"/>
      <c r="PF18" s="27"/>
      <c r="PG18" s="27"/>
      <c r="PH18" s="27"/>
      <c r="PI18" s="27"/>
      <c r="PJ18" s="27"/>
      <c r="PK18" s="27"/>
      <c r="PL18" s="27"/>
      <c r="PM18" s="27"/>
      <c r="PN18" s="27"/>
      <c r="PO18" s="27"/>
      <c r="PP18" s="27"/>
      <c r="PQ18" s="27"/>
      <c r="PR18" s="27"/>
      <c r="PS18" s="27"/>
      <c r="PT18" s="27"/>
      <c r="PU18" s="27"/>
      <c r="PV18" s="27"/>
      <c r="PW18" s="27"/>
      <c r="PX18" s="27"/>
      <c r="PY18" s="27"/>
      <c r="PZ18" s="27"/>
      <c r="QA18" s="27"/>
      <c r="QB18" s="27"/>
      <c r="QC18" s="27"/>
      <c r="QD18" s="27"/>
      <c r="QE18" s="27"/>
      <c r="QF18" s="27"/>
      <c r="QG18" s="27"/>
      <c r="QH18" s="27"/>
      <c r="QI18" s="27"/>
      <c r="QJ18" s="27"/>
      <c r="QK18" s="27"/>
      <c r="QL18" s="27"/>
      <c r="QM18" s="27"/>
      <c r="QN18" s="27"/>
      <c r="QO18" s="27"/>
      <c r="QP18" s="27"/>
      <c r="QQ18" s="27"/>
      <c r="QR18" s="27"/>
      <c r="QS18" s="27"/>
      <c r="QT18" s="27"/>
      <c r="QU18" s="27"/>
      <c r="QV18" s="27"/>
      <c r="QW18" s="27"/>
      <c r="QX18" s="27"/>
      <c r="QY18" s="27"/>
      <c r="QZ18" s="27"/>
      <c r="RA18" s="27"/>
      <c r="RB18" s="27"/>
      <c r="RC18" s="27"/>
      <c r="RD18" s="27"/>
      <c r="RE18" s="27"/>
      <c r="RF18" s="27"/>
      <c r="RG18" s="27"/>
      <c r="RH18" s="27"/>
      <c r="RI18" s="27"/>
      <c r="RJ18" s="27"/>
      <c r="RK18" s="27"/>
      <c r="RL18" s="27"/>
      <c r="RM18" s="27"/>
      <c r="RN18" s="27"/>
      <c r="RO18" s="27"/>
      <c r="RP18" s="27"/>
      <c r="RQ18" s="27"/>
      <c r="RR18" s="27"/>
      <c r="RS18" s="27"/>
      <c r="RT18" s="27"/>
      <c r="RU18" s="27"/>
      <c r="RV18" s="27"/>
      <c r="RW18" s="27"/>
      <c r="RX18" s="27"/>
      <c r="RY18" s="27"/>
      <c r="RZ18" s="27"/>
      <c r="SA18" s="27"/>
      <c r="SB18" s="27"/>
      <c r="SC18" s="27"/>
      <c r="SD18" s="27"/>
      <c r="SE18" s="27"/>
      <c r="SF18" s="27"/>
      <c r="SG18" s="27"/>
      <c r="SH18" s="27"/>
      <c r="SI18" s="27"/>
      <c r="SJ18" s="27"/>
      <c r="SK18" s="27"/>
      <c r="SL18" s="27"/>
      <c r="SM18" s="27"/>
      <c r="SN18" s="27"/>
      <c r="SO18" s="27"/>
      <c r="SP18" s="27"/>
      <c r="SQ18" s="27"/>
      <c r="SR18" s="27"/>
      <c r="SS18" s="27"/>
      <c r="ST18" s="27"/>
      <c r="SU18" s="27"/>
      <c r="SV18" s="27"/>
      <c r="SW18" s="27"/>
      <c r="SX18" s="27"/>
      <c r="SY18" s="27"/>
      <c r="SZ18" s="27"/>
      <c r="TA18" s="27"/>
      <c r="TB18" s="27"/>
      <c r="TC18" s="27"/>
      <c r="TD18" s="27"/>
      <c r="TE18" s="27"/>
      <c r="TF18" s="27"/>
      <c r="TG18" s="27"/>
      <c r="TH18" s="27"/>
      <c r="TI18" s="27"/>
      <c r="TJ18" s="27"/>
      <c r="TK18" s="27"/>
      <c r="TL18" s="27"/>
      <c r="TM18" s="27"/>
      <c r="TN18" s="27"/>
      <c r="TO18" s="27"/>
      <c r="TP18" s="27"/>
      <c r="TQ18" s="27"/>
      <c r="TR18" s="27"/>
      <c r="TS18" s="27"/>
      <c r="TT18" s="27"/>
      <c r="TU18" s="27"/>
      <c r="TV18" s="27"/>
      <c r="TW18" s="27"/>
      <c r="TX18" s="27"/>
      <c r="TY18" s="27"/>
      <c r="TZ18" s="27"/>
      <c r="UA18" s="27"/>
      <c r="UB18" s="27"/>
      <c r="UC18" s="27"/>
      <c r="UD18" s="27"/>
      <c r="UE18" s="27"/>
      <c r="UF18" s="27"/>
      <c r="UG18" s="27"/>
      <c r="UH18" s="27"/>
      <c r="UI18" s="27"/>
      <c r="UJ18" s="27"/>
      <c r="UK18" s="27"/>
      <c r="UL18" s="27"/>
      <c r="UM18" s="27"/>
      <c r="UN18" s="27"/>
      <c r="UO18" s="27"/>
      <c r="UP18" s="27"/>
      <c r="UQ18" s="27"/>
      <c r="UR18" s="27"/>
      <c r="US18" s="27"/>
      <c r="UT18" s="27"/>
      <c r="UU18" s="27"/>
      <c r="UV18" s="27"/>
      <c r="UW18" s="27"/>
      <c r="UX18" s="27"/>
      <c r="UY18" s="27"/>
      <c r="UZ18" s="27"/>
      <c r="VA18" s="27"/>
      <c r="VB18" s="27"/>
      <c r="VC18" s="27"/>
      <c r="VD18" s="27"/>
      <c r="VE18" s="27"/>
      <c r="VF18" s="27"/>
      <c r="VG18" s="27"/>
      <c r="VH18" s="27"/>
      <c r="VI18" s="27"/>
      <c r="VJ18" s="27"/>
      <c r="VK18" s="27"/>
      <c r="VL18" s="27"/>
      <c r="VM18" s="27"/>
      <c r="VN18" s="27"/>
      <c r="VO18" s="27"/>
      <c r="VP18" s="27"/>
      <c r="VQ18" s="27"/>
      <c r="VR18" s="27"/>
      <c r="VS18" s="27"/>
      <c r="VT18" s="27"/>
      <c r="VU18" s="27"/>
      <c r="VV18" s="27"/>
      <c r="VW18" s="27"/>
      <c r="VX18" s="27"/>
      <c r="VY18" s="27"/>
      <c r="VZ18" s="27"/>
      <c r="WA18" s="27"/>
      <c r="WB18" s="27"/>
      <c r="WC18" s="27"/>
      <c r="WD18" s="27"/>
      <c r="WE18" s="27"/>
      <c r="WF18" s="27"/>
      <c r="WG18" s="27"/>
      <c r="WH18" s="27"/>
      <c r="WI18" s="27"/>
      <c r="WJ18" s="27"/>
      <c r="WK18" s="27"/>
      <c r="WL18" s="27"/>
      <c r="WM18" s="27"/>
      <c r="WN18" s="27"/>
      <c r="WO18" s="27"/>
      <c r="WP18" s="27"/>
      <c r="WQ18" s="27"/>
      <c r="WR18" s="27"/>
      <c r="WS18" s="27"/>
      <c r="WT18" s="27"/>
      <c r="WU18" s="27"/>
      <c r="WV18" s="27"/>
      <c r="WW18" s="27"/>
      <c r="WX18" s="27"/>
      <c r="WY18" s="27"/>
      <c r="WZ18" s="27"/>
      <c r="XA18" s="27"/>
      <c r="XB18" s="27"/>
      <c r="XC18" s="27"/>
      <c r="XD18" s="27"/>
      <c r="XE18" s="27"/>
      <c r="XF18" s="27"/>
      <c r="XG18" s="27"/>
      <c r="XH18" s="27"/>
      <c r="XI18" s="27"/>
      <c r="XJ18" s="27"/>
      <c r="XK18" s="27"/>
      <c r="XL18" s="27"/>
      <c r="XM18" s="27"/>
      <c r="XN18" s="27"/>
      <c r="XO18" s="27"/>
      <c r="XP18" s="27"/>
      <c r="XQ18" s="27"/>
      <c r="XR18" s="27"/>
      <c r="XS18" s="27"/>
      <c r="XT18" s="27"/>
      <c r="XU18" s="27"/>
      <c r="XV18" s="27"/>
      <c r="XW18" s="27"/>
      <c r="XX18" s="27"/>
      <c r="XY18" s="27"/>
      <c r="XZ18" s="27"/>
      <c r="YA18" s="27"/>
      <c r="YB18" s="27"/>
      <c r="YC18" s="27"/>
      <c r="YD18" s="27"/>
      <c r="YE18" s="27"/>
      <c r="YF18" s="27"/>
      <c r="YG18" s="27"/>
      <c r="YH18" s="27"/>
      <c r="YI18" s="27"/>
      <c r="YJ18" s="27"/>
      <c r="YK18" s="27"/>
      <c r="YL18" s="27"/>
      <c r="YM18" s="27"/>
      <c r="YN18" s="27"/>
      <c r="YO18" s="27"/>
      <c r="YP18" s="27"/>
      <c r="YQ18" s="27"/>
      <c r="YR18" s="27"/>
      <c r="YS18" s="27"/>
      <c r="YT18" s="27"/>
      <c r="YU18" s="27"/>
      <c r="YV18" s="27"/>
      <c r="YW18" s="27"/>
      <c r="YX18" s="27"/>
      <c r="YY18" s="27"/>
      <c r="YZ18" s="27"/>
      <c r="ZA18" s="27"/>
      <c r="ZB18" s="27"/>
      <c r="ZC18" s="27"/>
      <c r="ZD18" s="27"/>
      <c r="ZE18" s="27"/>
      <c r="ZF18" s="27"/>
      <c r="ZG18" s="27"/>
      <c r="ZH18" s="27"/>
      <c r="ZI18" s="27"/>
      <c r="ZJ18" s="27"/>
      <c r="ZK18" s="27"/>
      <c r="ZL18" s="27"/>
      <c r="ZM18" s="27"/>
      <c r="ZN18" s="27"/>
      <c r="ZO18" s="27"/>
      <c r="ZP18" s="27"/>
      <c r="ZQ18" s="27"/>
      <c r="ZR18" s="27"/>
      <c r="ZS18" s="27"/>
      <c r="ZT18" s="27"/>
      <c r="ZU18" s="27"/>
      <c r="ZV18" s="27"/>
      <c r="ZW18" s="27"/>
      <c r="ZX18" s="27"/>
      <c r="ZY18" s="27"/>
      <c r="ZZ18" s="27"/>
      <c r="AAA18" s="27"/>
      <c r="AAB18" s="27"/>
      <c r="AAC18" s="27"/>
      <c r="AAD18" s="27"/>
      <c r="AAE18" s="27"/>
      <c r="AAF18" s="27"/>
      <c r="AAG18" s="27"/>
      <c r="AAH18" s="27"/>
      <c r="AAI18" s="27"/>
      <c r="AAJ18" s="27"/>
      <c r="AAK18" s="27"/>
      <c r="AAL18" s="27"/>
      <c r="AAM18" s="27"/>
      <c r="AAN18" s="27"/>
      <c r="AAO18" s="27"/>
      <c r="AAP18" s="27"/>
      <c r="AAQ18" s="27"/>
      <c r="AAR18" s="27"/>
      <c r="AAS18" s="27"/>
      <c r="AAT18" s="27"/>
      <c r="AAU18" s="27"/>
      <c r="AAV18" s="27"/>
      <c r="AAW18" s="27"/>
      <c r="AAX18" s="27"/>
      <c r="AAY18" s="27"/>
      <c r="AAZ18" s="27"/>
      <c r="ABA18" s="27"/>
      <c r="ABB18" s="27"/>
      <c r="ABC18" s="27"/>
      <c r="ABD18" s="27"/>
      <c r="ABE18" s="27"/>
      <c r="ABF18" s="27"/>
      <c r="ABG18" s="27"/>
      <c r="ABH18" s="27"/>
      <c r="ABI18" s="27"/>
      <c r="ABJ18" s="27"/>
      <c r="ABK18" s="27"/>
      <c r="ABL18" s="27"/>
      <c r="ABM18" s="27"/>
      <c r="ABN18" s="27"/>
      <c r="ABO18" s="27"/>
      <c r="ABP18" s="27"/>
      <c r="ABQ18" s="27"/>
      <c r="ABR18" s="27"/>
      <c r="ABS18" s="27"/>
      <c r="ABT18" s="27"/>
      <c r="ABU18" s="27"/>
      <c r="ABV18" s="27"/>
      <c r="ABW18" s="27"/>
      <c r="ABX18" s="27"/>
      <c r="ABY18" s="27"/>
      <c r="ABZ18" s="27"/>
      <c r="ACA18" s="27"/>
      <c r="ACB18" s="27"/>
      <c r="ACC18" s="27"/>
      <c r="ACD18" s="27"/>
      <c r="ACE18" s="27"/>
      <c r="ACF18" s="27"/>
      <c r="ACG18" s="27"/>
      <c r="ACH18" s="27"/>
      <c r="ACI18" s="27"/>
      <c r="ACJ18" s="27"/>
      <c r="ACK18" s="27"/>
      <c r="ACL18" s="27"/>
      <c r="ACM18" s="27"/>
      <c r="ACN18" s="27"/>
      <c r="ACO18" s="27"/>
      <c r="ACP18" s="27"/>
      <c r="ACQ18" s="27"/>
      <c r="ACR18" s="27"/>
      <c r="ACS18" s="27"/>
      <c r="ACT18" s="27"/>
      <c r="ACU18" s="27"/>
      <c r="ACV18" s="27"/>
      <c r="ACW18" s="27"/>
      <c r="ACX18" s="27"/>
    </row>
    <row r="19" spans="1:778" s="1" customFormat="1" ht="30" customHeight="1" thickBot="1" x14ac:dyDescent="0.25">
      <c r="A19" s="31"/>
      <c r="B19" s="44" t="s">
        <v>18</v>
      </c>
      <c r="C19" s="37"/>
      <c r="D19" s="16">
        <v>0.5</v>
      </c>
      <c r="E19" s="67">
        <f>F17</f>
        <v>45360</v>
      </c>
      <c r="F19" s="53">
        <f>E19+H19</f>
        <v>45365</v>
      </c>
      <c r="G19" s="10"/>
      <c r="H19" s="10">
        <v>5</v>
      </c>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7"/>
      <c r="IK19" s="27"/>
      <c r="IL19" s="27"/>
      <c r="IM19" s="27"/>
      <c r="IN19" s="27"/>
      <c r="IO19" s="27"/>
      <c r="IP19" s="27"/>
      <c r="IQ19" s="27"/>
      <c r="IR19" s="27"/>
      <c r="IS19" s="27"/>
      <c r="IT19" s="27"/>
      <c r="IU19" s="27"/>
      <c r="IV19" s="27"/>
      <c r="IW19" s="27"/>
      <c r="IX19" s="27"/>
      <c r="IY19" s="27"/>
      <c r="IZ19" s="27"/>
      <c r="JA19" s="27"/>
      <c r="JB19" s="27"/>
      <c r="JC19" s="27"/>
      <c r="JD19" s="27"/>
      <c r="JE19" s="27"/>
      <c r="JF19" s="27"/>
      <c r="JG19" s="27"/>
      <c r="JH19" s="27"/>
      <c r="JI19" s="27"/>
      <c r="JJ19" s="27"/>
      <c r="JK19" s="27"/>
      <c r="JL19" s="27"/>
      <c r="JM19" s="27"/>
      <c r="JN19" s="27"/>
      <c r="JO19" s="27"/>
      <c r="JP19" s="27"/>
      <c r="JQ19" s="27"/>
      <c r="JR19" s="27"/>
      <c r="JS19" s="27"/>
      <c r="JT19" s="27"/>
      <c r="JU19" s="27"/>
      <c r="JV19" s="27"/>
      <c r="JW19" s="27"/>
      <c r="JX19" s="27"/>
      <c r="JY19" s="27"/>
      <c r="JZ19" s="27"/>
      <c r="KA19" s="27"/>
      <c r="KB19" s="27"/>
      <c r="KC19" s="27"/>
      <c r="KD19" s="27"/>
      <c r="KE19" s="27"/>
      <c r="KF19" s="27"/>
      <c r="KG19" s="27"/>
      <c r="KH19" s="27"/>
      <c r="KI19" s="27"/>
      <c r="KJ19" s="27"/>
      <c r="KK19" s="27"/>
      <c r="KL19" s="27"/>
      <c r="KM19" s="27"/>
      <c r="KN19" s="27"/>
      <c r="KO19" s="27"/>
      <c r="KP19" s="27"/>
      <c r="KQ19" s="27"/>
      <c r="KR19" s="27"/>
      <c r="KS19" s="27"/>
      <c r="KT19" s="27"/>
      <c r="KU19" s="27"/>
      <c r="KV19" s="27"/>
      <c r="KW19" s="27"/>
      <c r="KX19" s="27"/>
      <c r="KY19" s="27"/>
      <c r="KZ19" s="27"/>
      <c r="LA19" s="27"/>
      <c r="LB19" s="27"/>
      <c r="LC19" s="27"/>
      <c r="LD19" s="27"/>
      <c r="LE19" s="27"/>
      <c r="LF19" s="27"/>
      <c r="LG19" s="27"/>
      <c r="LH19" s="27"/>
      <c r="LI19" s="27"/>
      <c r="LJ19" s="27"/>
      <c r="LK19" s="27"/>
      <c r="LL19" s="27"/>
      <c r="LM19" s="27"/>
      <c r="LN19" s="27"/>
      <c r="LO19" s="27"/>
      <c r="LP19" s="27"/>
      <c r="LQ19" s="27"/>
      <c r="LR19" s="27"/>
      <c r="LS19" s="27"/>
      <c r="LT19" s="27"/>
      <c r="LU19" s="27"/>
      <c r="LV19" s="27"/>
      <c r="LW19" s="27"/>
      <c r="LX19" s="27"/>
      <c r="LY19" s="27"/>
      <c r="LZ19" s="27"/>
      <c r="MA19" s="27"/>
      <c r="MB19" s="27"/>
      <c r="MC19" s="27"/>
      <c r="MD19" s="27"/>
      <c r="ME19" s="27"/>
      <c r="MF19" s="27"/>
      <c r="MG19" s="27"/>
      <c r="MH19" s="27"/>
      <c r="MI19" s="27"/>
      <c r="MJ19" s="27"/>
      <c r="MK19" s="27"/>
      <c r="ML19" s="27"/>
      <c r="MM19" s="27"/>
      <c r="MN19" s="27"/>
      <c r="MO19" s="27"/>
      <c r="MP19" s="27"/>
      <c r="MQ19" s="27"/>
      <c r="MR19" s="27"/>
      <c r="MS19" s="27"/>
      <c r="MT19" s="27"/>
      <c r="MU19" s="27"/>
      <c r="MV19" s="27"/>
      <c r="MW19" s="27"/>
      <c r="MX19" s="27"/>
      <c r="MY19" s="27"/>
      <c r="MZ19" s="27"/>
      <c r="NA19" s="27"/>
      <c r="NB19" s="27"/>
      <c r="NC19" s="27"/>
      <c r="ND19" s="27"/>
      <c r="NE19" s="27"/>
      <c r="NF19" s="27"/>
      <c r="NG19" s="27"/>
      <c r="NH19" s="27"/>
      <c r="NI19" s="27"/>
      <c r="NJ19" s="27"/>
      <c r="NK19" s="27"/>
      <c r="NL19" s="27"/>
      <c r="NM19" s="27"/>
      <c r="NN19" s="27"/>
      <c r="NO19" s="27"/>
      <c r="NP19" s="27"/>
      <c r="NQ19" s="27"/>
      <c r="NR19" s="27"/>
      <c r="NS19" s="27"/>
      <c r="NT19" s="27"/>
      <c r="NU19" s="27"/>
      <c r="NV19" s="27"/>
      <c r="NW19" s="27"/>
      <c r="NX19" s="27"/>
      <c r="NY19" s="27"/>
      <c r="NZ19" s="27"/>
      <c r="OA19" s="27"/>
      <c r="OB19" s="27"/>
      <c r="OC19" s="27"/>
      <c r="OD19" s="27"/>
      <c r="OE19" s="27"/>
      <c r="OF19" s="27"/>
      <c r="OG19" s="27"/>
      <c r="OH19" s="27"/>
      <c r="OI19" s="27"/>
      <c r="OJ19" s="27"/>
      <c r="OK19" s="27"/>
      <c r="OL19" s="27"/>
      <c r="OM19" s="27"/>
      <c r="ON19" s="27"/>
      <c r="OO19" s="27"/>
      <c r="OP19" s="27"/>
      <c r="OQ19" s="27"/>
      <c r="OR19" s="27"/>
      <c r="OS19" s="27"/>
      <c r="OT19" s="27"/>
      <c r="OU19" s="27"/>
      <c r="OV19" s="27"/>
      <c r="OW19" s="27"/>
      <c r="OX19" s="27"/>
      <c r="OY19" s="27"/>
      <c r="OZ19" s="27"/>
      <c r="PA19" s="27"/>
      <c r="PB19" s="27"/>
      <c r="PC19" s="27"/>
      <c r="PD19" s="27"/>
      <c r="PE19" s="27"/>
      <c r="PF19" s="27"/>
      <c r="PG19" s="27"/>
      <c r="PH19" s="27"/>
      <c r="PI19" s="27"/>
      <c r="PJ19" s="27"/>
      <c r="PK19" s="27"/>
      <c r="PL19" s="27"/>
      <c r="PM19" s="27"/>
      <c r="PN19" s="27"/>
      <c r="PO19" s="27"/>
      <c r="PP19" s="27"/>
      <c r="PQ19" s="27"/>
      <c r="PR19" s="27"/>
      <c r="PS19" s="27"/>
      <c r="PT19" s="27"/>
      <c r="PU19" s="27"/>
      <c r="PV19" s="27"/>
      <c r="PW19" s="27"/>
      <c r="PX19" s="27"/>
      <c r="PY19" s="27"/>
      <c r="PZ19" s="27"/>
      <c r="QA19" s="27"/>
      <c r="QB19" s="27"/>
      <c r="QC19" s="27"/>
      <c r="QD19" s="27"/>
      <c r="QE19" s="27"/>
      <c r="QF19" s="27"/>
      <c r="QG19" s="27"/>
      <c r="QH19" s="27"/>
      <c r="QI19" s="27"/>
      <c r="QJ19" s="27"/>
      <c r="QK19" s="27"/>
      <c r="QL19" s="27"/>
      <c r="QM19" s="27"/>
      <c r="QN19" s="27"/>
      <c r="QO19" s="27"/>
      <c r="QP19" s="27"/>
      <c r="QQ19" s="27"/>
      <c r="QR19" s="27"/>
      <c r="QS19" s="27"/>
      <c r="QT19" s="27"/>
      <c r="QU19" s="27"/>
      <c r="QV19" s="27"/>
      <c r="QW19" s="27"/>
      <c r="QX19" s="27"/>
      <c r="QY19" s="27"/>
      <c r="QZ19" s="27"/>
      <c r="RA19" s="27"/>
      <c r="RB19" s="27"/>
      <c r="RC19" s="27"/>
      <c r="RD19" s="27"/>
      <c r="RE19" s="27"/>
      <c r="RF19" s="27"/>
      <c r="RG19" s="27"/>
      <c r="RH19" s="27"/>
      <c r="RI19" s="27"/>
      <c r="RJ19" s="27"/>
      <c r="RK19" s="27"/>
      <c r="RL19" s="27"/>
      <c r="RM19" s="27"/>
      <c r="RN19" s="27"/>
      <c r="RO19" s="27"/>
      <c r="RP19" s="27"/>
      <c r="RQ19" s="27"/>
      <c r="RR19" s="27"/>
      <c r="RS19" s="27"/>
      <c r="RT19" s="27"/>
      <c r="RU19" s="27"/>
      <c r="RV19" s="27"/>
      <c r="RW19" s="27"/>
      <c r="RX19" s="27"/>
      <c r="RY19" s="27"/>
      <c r="RZ19" s="27"/>
      <c r="SA19" s="27"/>
      <c r="SB19" s="27"/>
      <c r="SC19" s="27"/>
      <c r="SD19" s="27"/>
      <c r="SE19" s="27"/>
      <c r="SF19" s="27"/>
      <c r="SG19" s="27"/>
      <c r="SH19" s="27"/>
      <c r="SI19" s="27"/>
      <c r="SJ19" s="27"/>
      <c r="SK19" s="27"/>
      <c r="SL19" s="27"/>
      <c r="SM19" s="27"/>
      <c r="SN19" s="27"/>
      <c r="SO19" s="27"/>
      <c r="SP19" s="27"/>
      <c r="SQ19" s="27"/>
      <c r="SR19" s="27"/>
      <c r="SS19" s="27"/>
      <c r="ST19" s="27"/>
      <c r="SU19" s="27"/>
      <c r="SV19" s="27"/>
      <c r="SW19" s="27"/>
      <c r="SX19" s="27"/>
      <c r="SY19" s="27"/>
      <c r="SZ19" s="27"/>
      <c r="TA19" s="27"/>
      <c r="TB19" s="27"/>
      <c r="TC19" s="27"/>
      <c r="TD19" s="27"/>
      <c r="TE19" s="27"/>
      <c r="TF19" s="27"/>
      <c r="TG19" s="27"/>
      <c r="TH19" s="27"/>
      <c r="TI19" s="27"/>
      <c r="TJ19" s="27"/>
      <c r="TK19" s="27"/>
      <c r="TL19" s="27"/>
      <c r="TM19" s="27"/>
      <c r="TN19" s="27"/>
      <c r="TO19" s="27"/>
      <c r="TP19" s="27"/>
      <c r="TQ19" s="27"/>
      <c r="TR19" s="27"/>
      <c r="TS19" s="27"/>
      <c r="TT19" s="27"/>
      <c r="TU19" s="27"/>
      <c r="TV19" s="27"/>
      <c r="TW19" s="27"/>
      <c r="TX19" s="27"/>
      <c r="TY19" s="27"/>
      <c r="TZ19" s="27"/>
      <c r="UA19" s="27"/>
      <c r="UB19" s="27"/>
      <c r="UC19" s="27"/>
      <c r="UD19" s="27"/>
      <c r="UE19" s="27"/>
      <c r="UF19" s="27"/>
      <c r="UG19" s="27"/>
      <c r="UH19" s="27"/>
      <c r="UI19" s="27"/>
      <c r="UJ19" s="27"/>
      <c r="UK19" s="27"/>
      <c r="UL19" s="27"/>
      <c r="UM19" s="27"/>
      <c r="UN19" s="27"/>
      <c r="UO19" s="27"/>
      <c r="UP19" s="27"/>
      <c r="UQ19" s="27"/>
      <c r="UR19" s="27"/>
      <c r="US19" s="27"/>
      <c r="UT19" s="27"/>
      <c r="UU19" s="27"/>
      <c r="UV19" s="27"/>
      <c r="UW19" s="27"/>
      <c r="UX19" s="27"/>
      <c r="UY19" s="27"/>
      <c r="UZ19" s="27"/>
      <c r="VA19" s="27"/>
      <c r="VB19" s="27"/>
      <c r="VC19" s="27"/>
      <c r="VD19" s="27"/>
      <c r="VE19" s="27"/>
      <c r="VF19" s="27"/>
      <c r="VG19" s="27"/>
      <c r="VH19" s="27"/>
      <c r="VI19" s="27"/>
      <c r="VJ19" s="27"/>
      <c r="VK19" s="27"/>
      <c r="VL19" s="27"/>
      <c r="VM19" s="27"/>
      <c r="VN19" s="27"/>
      <c r="VO19" s="27"/>
      <c r="VP19" s="27"/>
      <c r="VQ19" s="27"/>
      <c r="VR19" s="27"/>
      <c r="VS19" s="27"/>
      <c r="VT19" s="27"/>
      <c r="VU19" s="27"/>
      <c r="VV19" s="27"/>
      <c r="VW19" s="27"/>
      <c r="VX19" s="27"/>
      <c r="VY19" s="27"/>
      <c r="VZ19" s="27"/>
      <c r="WA19" s="27"/>
      <c r="WB19" s="27"/>
      <c r="WC19" s="27"/>
      <c r="WD19" s="27"/>
      <c r="WE19" s="27"/>
      <c r="WF19" s="27"/>
      <c r="WG19" s="27"/>
      <c r="WH19" s="27"/>
      <c r="WI19" s="27"/>
      <c r="WJ19" s="27"/>
      <c r="WK19" s="27"/>
      <c r="WL19" s="27"/>
      <c r="WM19" s="27"/>
      <c r="WN19" s="27"/>
      <c r="WO19" s="27"/>
      <c r="WP19" s="27"/>
      <c r="WQ19" s="27"/>
      <c r="WR19" s="27"/>
      <c r="WS19" s="27"/>
      <c r="WT19" s="27"/>
      <c r="WU19" s="27"/>
      <c r="WV19" s="27"/>
      <c r="WW19" s="27"/>
      <c r="WX19" s="27"/>
      <c r="WY19" s="27"/>
      <c r="WZ19" s="27"/>
      <c r="XA19" s="27"/>
      <c r="XB19" s="27"/>
      <c r="XC19" s="27"/>
      <c r="XD19" s="27"/>
      <c r="XE19" s="27"/>
      <c r="XF19" s="27"/>
      <c r="XG19" s="27"/>
      <c r="XH19" s="27"/>
      <c r="XI19" s="27"/>
      <c r="XJ19" s="27"/>
      <c r="XK19" s="27"/>
      <c r="XL19" s="27"/>
      <c r="XM19" s="27"/>
      <c r="XN19" s="27"/>
      <c r="XO19" s="27"/>
      <c r="XP19" s="27"/>
      <c r="XQ19" s="27"/>
      <c r="XR19" s="27"/>
      <c r="XS19" s="27"/>
      <c r="XT19" s="27"/>
      <c r="XU19" s="27"/>
      <c r="XV19" s="27"/>
      <c r="XW19" s="27"/>
      <c r="XX19" s="27"/>
      <c r="XY19" s="27"/>
      <c r="XZ19" s="27"/>
      <c r="YA19" s="27"/>
      <c r="YB19" s="27"/>
      <c r="YC19" s="27"/>
      <c r="YD19" s="27"/>
      <c r="YE19" s="27"/>
      <c r="YF19" s="27"/>
      <c r="YG19" s="27"/>
      <c r="YH19" s="27"/>
      <c r="YI19" s="27"/>
      <c r="YJ19" s="27"/>
      <c r="YK19" s="27"/>
      <c r="YL19" s="27"/>
      <c r="YM19" s="27"/>
      <c r="YN19" s="27"/>
      <c r="YO19" s="27"/>
      <c r="YP19" s="27"/>
      <c r="YQ19" s="27"/>
      <c r="YR19" s="27"/>
      <c r="YS19" s="27"/>
      <c r="YT19" s="27"/>
      <c r="YU19" s="27"/>
      <c r="YV19" s="27"/>
      <c r="YW19" s="27"/>
      <c r="YX19" s="27"/>
      <c r="YY19" s="27"/>
      <c r="YZ19" s="27"/>
      <c r="ZA19" s="27"/>
      <c r="ZB19" s="27"/>
      <c r="ZC19" s="27"/>
      <c r="ZD19" s="27"/>
      <c r="ZE19" s="27"/>
      <c r="ZF19" s="27"/>
      <c r="ZG19" s="27"/>
      <c r="ZH19" s="27"/>
      <c r="ZI19" s="27"/>
      <c r="ZJ19" s="27"/>
      <c r="ZK19" s="27"/>
      <c r="ZL19" s="27"/>
      <c r="ZM19" s="27"/>
      <c r="ZN19" s="27"/>
      <c r="ZO19" s="27"/>
      <c r="ZP19" s="27"/>
      <c r="ZQ19" s="27"/>
      <c r="ZR19" s="27"/>
      <c r="ZS19" s="27"/>
      <c r="ZT19" s="27"/>
      <c r="ZU19" s="27"/>
      <c r="ZV19" s="27"/>
      <c r="ZW19" s="27"/>
      <c r="ZX19" s="27"/>
      <c r="ZY19" s="27"/>
      <c r="ZZ19" s="27"/>
      <c r="AAA19" s="27"/>
      <c r="AAB19" s="27"/>
      <c r="AAC19" s="27"/>
      <c r="AAD19" s="27"/>
      <c r="AAE19" s="27"/>
      <c r="AAF19" s="27"/>
      <c r="AAG19" s="27"/>
      <c r="AAH19" s="27"/>
      <c r="AAI19" s="27"/>
      <c r="AAJ19" s="27"/>
      <c r="AAK19" s="27"/>
      <c r="AAL19" s="27"/>
      <c r="AAM19" s="27"/>
      <c r="AAN19" s="27"/>
      <c r="AAO19" s="27"/>
      <c r="AAP19" s="27"/>
      <c r="AAQ19" s="27"/>
      <c r="AAR19" s="27"/>
      <c r="AAS19" s="27"/>
      <c r="AAT19" s="27"/>
      <c r="AAU19" s="27"/>
      <c r="AAV19" s="27"/>
      <c r="AAW19" s="27"/>
      <c r="AAX19" s="27"/>
      <c r="AAY19" s="27"/>
      <c r="AAZ19" s="27"/>
      <c r="ABA19" s="27"/>
      <c r="ABB19" s="27"/>
      <c r="ABC19" s="27"/>
      <c r="ABD19" s="27"/>
      <c r="ABE19" s="27"/>
      <c r="ABF19" s="27"/>
      <c r="ABG19" s="27"/>
      <c r="ABH19" s="27"/>
      <c r="ABI19" s="27"/>
      <c r="ABJ19" s="27"/>
      <c r="ABK19" s="27"/>
      <c r="ABL19" s="27"/>
      <c r="ABM19" s="27"/>
      <c r="ABN19" s="27"/>
      <c r="ABO19" s="27"/>
      <c r="ABP19" s="27"/>
      <c r="ABQ19" s="27"/>
      <c r="ABR19" s="27"/>
      <c r="ABS19" s="27"/>
      <c r="ABT19" s="27"/>
      <c r="ABU19" s="27"/>
      <c r="ABV19" s="27"/>
      <c r="ABW19" s="27"/>
      <c r="ABX19" s="27"/>
      <c r="ABY19" s="27"/>
      <c r="ABZ19" s="27"/>
      <c r="ACA19" s="27"/>
      <c r="ACB19" s="27"/>
      <c r="ACC19" s="27"/>
      <c r="ACD19" s="27"/>
      <c r="ACE19" s="27"/>
      <c r="ACF19" s="27"/>
      <c r="ACG19" s="27"/>
      <c r="ACH19" s="27"/>
      <c r="ACI19" s="27"/>
      <c r="ACJ19" s="27"/>
      <c r="ACK19" s="27"/>
      <c r="ACL19" s="27"/>
      <c r="ACM19" s="27"/>
      <c r="ACN19" s="27"/>
      <c r="ACO19" s="27"/>
      <c r="ACP19" s="27"/>
      <c r="ACQ19" s="27"/>
      <c r="ACR19" s="27"/>
      <c r="ACS19" s="27"/>
      <c r="ACT19" s="27"/>
      <c r="ACU19" s="27"/>
      <c r="ACV19" s="27"/>
      <c r="ACW19" s="27"/>
      <c r="ACX19" s="27"/>
    </row>
    <row r="20" spans="1:778" s="1" customFormat="1" ht="30" customHeight="1" thickBot="1" x14ac:dyDescent="0.25">
      <c r="A20" s="30"/>
      <c r="B20" s="44" t="s">
        <v>19</v>
      </c>
      <c r="C20" s="37"/>
      <c r="D20" s="16">
        <v>0.5</v>
      </c>
      <c r="E20" s="53">
        <f>E19+2</f>
        <v>45362</v>
      </c>
      <c r="F20" s="53">
        <f>E20+5</f>
        <v>45367</v>
      </c>
      <c r="G20" s="10"/>
      <c r="H20" s="10">
        <f t="shared" si="529"/>
        <v>6</v>
      </c>
      <c r="I20" s="27"/>
      <c r="J20" s="27"/>
      <c r="K20" s="27"/>
      <c r="L20" s="27"/>
      <c r="M20" s="27"/>
      <c r="N20" s="27"/>
      <c r="O20" s="27"/>
      <c r="P20" s="27"/>
      <c r="Q20" s="27"/>
      <c r="R20" s="27"/>
      <c r="S20" s="27"/>
      <c r="T20" s="27"/>
      <c r="U20" s="28"/>
      <c r="V20" s="28"/>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8"/>
      <c r="GO20" s="28"/>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7"/>
      <c r="IK20" s="27"/>
      <c r="IL20" s="27"/>
      <c r="IM20" s="27"/>
      <c r="IN20" s="27"/>
      <c r="IO20" s="27"/>
      <c r="IP20" s="27"/>
      <c r="IQ20" s="27"/>
      <c r="IR20" s="27"/>
      <c r="IS20" s="27"/>
      <c r="IT20" s="27"/>
      <c r="IU20" s="27"/>
      <c r="IV20" s="27"/>
      <c r="IW20" s="27"/>
      <c r="IX20" s="27"/>
      <c r="IY20" s="27"/>
      <c r="IZ20" s="27"/>
      <c r="JA20" s="27"/>
      <c r="JB20" s="27"/>
      <c r="JC20" s="27"/>
      <c r="JD20" s="27"/>
      <c r="JE20" s="27"/>
      <c r="JF20" s="27"/>
      <c r="JG20" s="27"/>
      <c r="JH20" s="27"/>
      <c r="JI20" s="27"/>
      <c r="JJ20" s="27"/>
      <c r="JK20" s="27"/>
      <c r="JL20" s="27"/>
      <c r="JM20" s="27"/>
      <c r="JN20" s="27"/>
      <c r="JO20" s="27"/>
      <c r="JP20" s="27"/>
      <c r="JQ20" s="27"/>
      <c r="JR20" s="27"/>
      <c r="JS20" s="27"/>
      <c r="JT20" s="27"/>
      <c r="JU20" s="27"/>
      <c r="JV20" s="27"/>
      <c r="JW20" s="27"/>
      <c r="JX20" s="27"/>
      <c r="JY20" s="27"/>
      <c r="JZ20" s="27"/>
      <c r="KA20" s="27"/>
      <c r="KB20" s="27"/>
      <c r="KC20" s="27"/>
      <c r="KD20" s="27"/>
      <c r="KE20" s="27"/>
      <c r="KF20" s="27"/>
      <c r="KG20" s="27"/>
      <c r="KH20" s="27"/>
      <c r="KI20" s="27"/>
      <c r="KJ20" s="27"/>
      <c r="KK20" s="27"/>
      <c r="KL20" s="27"/>
      <c r="KM20" s="27"/>
      <c r="KN20" s="27"/>
      <c r="KO20" s="27"/>
      <c r="KP20" s="27"/>
      <c r="KQ20" s="27"/>
      <c r="KR20" s="27"/>
      <c r="KS20" s="27"/>
      <c r="KT20" s="27"/>
      <c r="KU20" s="27"/>
      <c r="KV20" s="27"/>
      <c r="KW20" s="27"/>
      <c r="KX20" s="27"/>
      <c r="KY20" s="27"/>
      <c r="KZ20" s="27"/>
      <c r="LA20" s="27"/>
      <c r="LB20" s="27"/>
      <c r="LC20" s="27"/>
      <c r="LD20" s="27"/>
      <c r="LE20" s="27"/>
      <c r="LF20" s="27"/>
      <c r="LG20" s="27"/>
      <c r="LH20" s="27"/>
      <c r="LI20" s="27"/>
      <c r="LJ20" s="27"/>
      <c r="LK20" s="27"/>
      <c r="LL20" s="27"/>
      <c r="LM20" s="27"/>
      <c r="LN20" s="27"/>
      <c r="LO20" s="27"/>
      <c r="LP20" s="27"/>
      <c r="LQ20" s="27"/>
      <c r="LR20" s="27"/>
      <c r="LS20" s="27"/>
      <c r="LT20" s="27"/>
      <c r="LU20" s="27"/>
      <c r="LV20" s="27"/>
      <c r="LW20" s="27"/>
      <c r="LX20" s="27"/>
      <c r="LY20" s="27"/>
      <c r="LZ20" s="27"/>
      <c r="MA20" s="27"/>
      <c r="MB20" s="27"/>
      <c r="MC20" s="27"/>
      <c r="MD20" s="27"/>
      <c r="ME20" s="27"/>
      <c r="MF20" s="27"/>
      <c r="MG20" s="27"/>
      <c r="MH20" s="27"/>
      <c r="MI20" s="27"/>
      <c r="MJ20" s="27"/>
      <c r="MK20" s="27"/>
      <c r="ML20" s="27"/>
      <c r="MM20" s="27"/>
      <c r="MN20" s="27"/>
      <c r="MO20" s="27"/>
      <c r="MP20" s="27"/>
      <c r="MQ20" s="27"/>
      <c r="MR20" s="27"/>
      <c r="MS20" s="27"/>
      <c r="MT20" s="27"/>
      <c r="MU20" s="27"/>
      <c r="MV20" s="27"/>
      <c r="MW20" s="27"/>
      <c r="MX20" s="27"/>
      <c r="MY20" s="27"/>
      <c r="MZ20" s="27"/>
      <c r="NA20" s="27"/>
      <c r="NB20" s="27"/>
      <c r="NC20" s="27"/>
      <c r="ND20" s="27"/>
      <c r="NE20" s="27"/>
      <c r="NF20" s="27"/>
      <c r="NG20" s="28"/>
      <c r="NH20" s="28"/>
      <c r="NI20" s="27"/>
      <c r="NJ20" s="27"/>
      <c r="NK20" s="27"/>
      <c r="NL20" s="27"/>
      <c r="NM20" s="27"/>
      <c r="NN20" s="27"/>
      <c r="NO20" s="27"/>
      <c r="NP20" s="27"/>
      <c r="NQ20" s="27"/>
      <c r="NR20" s="27"/>
      <c r="NS20" s="27"/>
      <c r="NT20" s="27"/>
      <c r="NU20" s="27"/>
      <c r="NV20" s="27"/>
      <c r="NW20" s="27"/>
      <c r="NX20" s="27"/>
      <c r="NY20" s="27"/>
      <c r="NZ20" s="27"/>
      <c r="OA20" s="27"/>
      <c r="OB20" s="27"/>
      <c r="OC20" s="27"/>
      <c r="OD20" s="27"/>
      <c r="OE20" s="27"/>
      <c r="OF20" s="27"/>
      <c r="OG20" s="27"/>
      <c r="OH20" s="27"/>
      <c r="OI20" s="27"/>
      <c r="OJ20" s="27"/>
      <c r="OK20" s="27"/>
      <c r="OL20" s="27"/>
      <c r="OM20" s="27"/>
      <c r="ON20" s="27"/>
      <c r="OO20" s="27"/>
      <c r="OP20" s="27"/>
      <c r="OQ20" s="27"/>
      <c r="OR20" s="27"/>
      <c r="OS20" s="27"/>
      <c r="OT20" s="27"/>
      <c r="OU20" s="27"/>
      <c r="OV20" s="27"/>
      <c r="OW20" s="27"/>
      <c r="OX20" s="27"/>
      <c r="OY20" s="27"/>
      <c r="OZ20" s="27"/>
      <c r="PA20" s="27"/>
      <c r="PB20" s="27"/>
      <c r="PC20" s="27"/>
      <c r="PD20" s="27"/>
      <c r="PE20" s="27"/>
      <c r="PF20" s="27"/>
      <c r="PG20" s="27"/>
      <c r="PH20" s="27"/>
      <c r="PI20" s="27"/>
      <c r="PJ20" s="27"/>
      <c r="PK20" s="27"/>
      <c r="PL20" s="27"/>
      <c r="PM20" s="27"/>
      <c r="PN20" s="27"/>
      <c r="PO20" s="27"/>
      <c r="PP20" s="27"/>
      <c r="PQ20" s="27"/>
      <c r="PR20" s="27"/>
      <c r="PS20" s="27"/>
      <c r="PT20" s="27"/>
      <c r="PU20" s="27"/>
      <c r="PV20" s="27"/>
      <c r="PW20" s="27"/>
      <c r="PX20" s="27"/>
      <c r="PY20" s="27"/>
      <c r="PZ20" s="27"/>
      <c r="QA20" s="27"/>
      <c r="QB20" s="27"/>
      <c r="QC20" s="27"/>
      <c r="QD20" s="27"/>
      <c r="QE20" s="27"/>
      <c r="QF20" s="27"/>
      <c r="QG20" s="27"/>
      <c r="QH20" s="27"/>
      <c r="QI20" s="27"/>
      <c r="QJ20" s="27"/>
      <c r="QK20" s="27"/>
      <c r="QL20" s="27"/>
      <c r="QM20" s="27"/>
      <c r="QN20" s="27"/>
      <c r="QO20" s="27"/>
      <c r="QP20" s="27"/>
      <c r="QQ20" s="27"/>
      <c r="QR20" s="27"/>
      <c r="QS20" s="27"/>
      <c r="QT20" s="27"/>
      <c r="QU20" s="27"/>
      <c r="QV20" s="27"/>
      <c r="QW20" s="27"/>
      <c r="QX20" s="27"/>
      <c r="QY20" s="27"/>
      <c r="QZ20" s="27"/>
      <c r="RA20" s="27"/>
      <c r="RB20" s="27"/>
      <c r="RC20" s="27"/>
      <c r="RD20" s="27"/>
      <c r="RE20" s="27"/>
      <c r="RF20" s="27"/>
      <c r="RG20" s="27"/>
      <c r="RH20" s="27"/>
      <c r="RI20" s="27"/>
      <c r="RJ20" s="27"/>
      <c r="RK20" s="27"/>
      <c r="RL20" s="27"/>
      <c r="RM20" s="27"/>
      <c r="RN20" s="27"/>
      <c r="RO20" s="27"/>
      <c r="RP20" s="27"/>
      <c r="RQ20" s="27"/>
      <c r="RR20" s="27"/>
      <c r="RS20" s="27"/>
      <c r="RT20" s="27"/>
      <c r="RU20" s="27"/>
      <c r="RV20" s="27"/>
      <c r="RW20" s="27"/>
      <c r="RX20" s="27"/>
      <c r="RY20" s="27"/>
      <c r="RZ20" s="27"/>
      <c r="SA20" s="27"/>
      <c r="SB20" s="27"/>
      <c r="SC20" s="27"/>
      <c r="SD20" s="27"/>
      <c r="SE20" s="27"/>
      <c r="SF20" s="27"/>
      <c r="SG20" s="27"/>
      <c r="SH20" s="27"/>
      <c r="SI20" s="27"/>
      <c r="SJ20" s="27"/>
      <c r="SK20" s="27"/>
      <c r="SL20" s="27"/>
      <c r="SM20" s="27"/>
      <c r="SN20" s="27"/>
      <c r="SO20" s="27"/>
      <c r="SP20" s="27"/>
      <c r="SQ20" s="27"/>
      <c r="SR20" s="27"/>
      <c r="SS20" s="27"/>
      <c r="ST20" s="27"/>
      <c r="SU20" s="27"/>
      <c r="SV20" s="27"/>
      <c r="SW20" s="27"/>
      <c r="SX20" s="27"/>
      <c r="SY20" s="27"/>
      <c r="SZ20" s="27"/>
      <c r="TA20" s="27"/>
      <c r="TB20" s="27"/>
      <c r="TC20" s="27"/>
      <c r="TD20" s="27"/>
      <c r="TE20" s="27"/>
      <c r="TF20" s="27"/>
      <c r="TG20" s="27"/>
      <c r="TH20" s="27"/>
      <c r="TI20" s="27"/>
      <c r="TJ20" s="27"/>
      <c r="TK20" s="27"/>
      <c r="TL20" s="27"/>
      <c r="TM20" s="27"/>
      <c r="TN20" s="27"/>
      <c r="TO20" s="27"/>
      <c r="TP20" s="27"/>
      <c r="TQ20" s="27"/>
      <c r="TR20" s="27"/>
      <c r="TS20" s="27"/>
      <c r="TT20" s="27"/>
      <c r="TU20" s="27"/>
      <c r="TV20" s="27"/>
      <c r="TW20" s="27"/>
      <c r="TX20" s="27"/>
      <c r="TY20" s="27"/>
      <c r="TZ20" s="28"/>
      <c r="UA20" s="28"/>
      <c r="UB20" s="27"/>
      <c r="UC20" s="27"/>
      <c r="UD20" s="27"/>
      <c r="UE20" s="27"/>
      <c r="UF20" s="27"/>
      <c r="UG20" s="27"/>
      <c r="UH20" s="27"/>
      <c r="UI20" s="27"/>
      <c r="UJ20" s="27"/>
      <c r="UK20" s="27"/>
      <c r="UL20" s="27"/>
      <c r="UM20" s="27"/>
      <c r="UN20" s="27"/>
      <c r="UO20" s="27"/>
      <c r="UP20" s="27"/>
      <c r="UQ20" s="27"/>
      <c r="UR20" s="27"/>
      <c r="US20" s="27"/>
      <c r="UT20" s="27"/>
      <c r="UU20" s="27"/>
      <c r="UV20" s="27"/>
      <c r="UW20" s="27"/>
      <c r="UX20" s="27"/>
      <c r="UY20" s="27"/>
      <c r="UZ20" s="27"/>
      <c r="VA20" s="27"/>
      <c r="VB20" s="27"/>
      <c r="VC20" s="27"/>
      <c r="VD20" s="27"/>
      <c r="VE20" s="27"/>
      <c r="VF20" s="27"/>
      <c r="VG20" s="27"/>
      <c r="VH20" s="27"/>
      <c r="VI20" s="27"/>
      <c r="VJ20" s="27"/>
      <c r="VK20" s="27"/>
      <c r="VL20" s="27"/>
      <c r="VM20" s="27"/>
      <c r="VN20" s="27"/>
      <c r="VO20" s="27"/>
      <c r="VP20" s="27"/>
      <c r="VQ20" s="27"/>
      <c r="VR20" s="27"/>
      <c r="VS20" s="27"/>
      <c r="VT20" s="27"/>
      <c r="VU20" s="27"/>
      <c r="VV20" s="27"/>
      <c r="VW20" s="27"/>
      <c r="VX20" s="27"/>
      <c r="VY20" s="27"/>
      <c r="VZ20" s="27"/>
      <c r="WA20" s="27"/>
      <c r="WB20" s="27"/>
      <c r="WC20" s="27"/>
      <c r="WD20" s="27"/>
      <c r="WE20" s="27"/>
      <c r="WF20" s="27"/>
      <c r="WG20" s="27"/>
      <c r="WH20" s="27"/>
      <c r="WI20" s="27"/>
      <c r="WJ20" s="27"/>
      <c r="WK20" s="27"/>
      <c r="WL20" s="27"/>
      <c r="WM20" s="27"/>
      <c r="WN20" s="27"/>
      <c r="WO20" s="27"/>
      <c r="WP20" s="27"/>
      <c r="WQ20" s="27"/>
      <c r="WR20" s="27"/>
      <c r="WS20" s="27"/>
      <c r="WT20" s="27"/>
      <c r="WU20" s="27"/>
      <c r="WV20" s="27"/>
      <c r="WW20" s="27"/>
      <c r="WX20" s="27"/>
      <c r="WY20" s="27"/>
      <c r="WZ20" s="27"/>
      <c r="XA20" s="27"/>
      <c r="XB20" s="27"/>
      <c r="XC20" s="27"/>
      <c r="XD20" s="27"/>
      <c r="XE20" s="27"/>
      <c r="XF20" s="27"/>
      <c r="XG20" s="27"/>
      <c r="XH20" s="27"/>
      <c r="XI20" s="27"/>
      <c r="XJ20" s="27"/>
      <c r="XK20" s="27"/>
      <c r="XL20" s="27"/>
      <c r="XM20" s="27"/>
      <c r="XN20" s="27"/>
      <c r="XO20" s="27"/>
      <c r="XP20" s="27"/>
      <c r="XQ20" s="27"/>
      <c r="XR20" s="27"/>
      <c r="XS20" s="27"/>
      <c r="XT20" s="27"/>
      <c r="XU20" s="27"/>
      <c r="XV20" s="27"/>
      <c r="XW20" s="27"/>
      <c r="XX20" s="27"/>
      <c r="XY20" s="27"/>
      <c r="XZ20" s="27"/>
      <c r="YA20" s="27"/>
      <c r="YB20" s="27"/>
      <c r="YC20" s="27"/>
      <c r="YD20" s="27"/>
      <c r="YE20" s="27"/>
      <c r="YF20" s="27"/>
      <c r="YG20" s="27"/>
      <c r="YH20" s="27"/>
      <c r="YI20" s="27"/>
      <c r="YJ20" s="27"/>
      <c r="YK20" s="27"/>
      <c r="YL20" s="27"/>
      <c r="YM20" s="27"/>
      <c r="YN20" s="27"/>
      <c r="YO20" s="27"/>
      <c r="YP20" s="27"/>
      <c r="YQ20" s="27"/>
      <c r="YR20" s="27"/>
      <c r="YS20" s="27"/>
      <c r="YT20" s="27"/>
      <c r="YU20" s="27"/>
      <c r="YV20" s="27"/>
      <c r="YW20" s="27"/>
      <c r="YX20" s="27"/>
      <c r="YY20" s="27"/>
      <c r="YZ20" s="27"/>
      <c r="ZA20" s="27"/>
      <c r="ZB20" s="27"/>
      <c r="ZC20" s="27"/>
      <c r="ZD20" s="27"/>
      <c r="ZE20" s="27"/>
      <c r="ZF20" s="27"/>
      <c r="ZG20" s="27"/>
      <c r="ZH20" s="27"/>
      <c r="ZI20" s="27"/>
      <c r="ZJ20" s="27"/>
      <c r="ZK20" s="27"/>
      <c r="ZL20" s="27"/>
      <c r="ZM20" s="27"/>
      <c r="ZN20" s="27"/>
      <c r="ZO20" s="27"/>
      <c r="ZP20" s="27"/>
      <c r="ZQ20" s="27"/>
      <c r="ZR20" s="27"/>
      <c r="ZS20" s="27"/>
      <c r="ZT20" s="27"/>
      <c r="ZU20" s="27"/>
      <c r="ZV20" s="27"/>
      <c r="ZW20" s="27"/>
      <c r="ZX20" s="27"/>
      <c r="ZY20" s="27"/>
      <c r="ZZ20" s="27"/>
      <c r="AAA20" s="27"/>
      <c r="AAB20" s="27"/>
      <c r="AAC20" s="27"/>
      <c r="AAD20" s="27"/>
      <c r="AAE20" s="27"/>
      <c r="AAF20" s="27"/>
      <c r="AAG20" s="27"/>
      <c r="AAH20" s="27"/>
      <c r="AAI20" s="27"/>
      <c r="AAJ20" s="27"/>
      <c r="AAK20" s="27"/>
      <c r="AAL20" s="27"/>
      <c r="AAM20" s="27"/>
      <c r="AAN20" s="27"/>
      <c r="AAO20" s="27"/>
      <c r="AAP20" s="27"/>
      <c r="AAQ20" s="27"/>
      <c r="AAR20" s="27"/>
      <c r="AAS20" s="27"/>
      <c r="AAT20" s="27"/>
      <c r="AAU20" s="27"/>
      <c r="AAV20" s="27"/>
      <c r="AAW20" s="27"/>
      <c r="AAX20" s="27"/>
      <c r="AAY20" s="27"/>
      <c r="AAZ20" s="27"/>
      <c r="ABA20" s="27"/>
      <c r="ABB20" s="27"/>
      <c r="ABC20" s="27"/>
      <c r="ABD20" s="27"/>
      <c r="ABE20" s="27"/>
      <c r="ABF20" s="27"/>
      <c r="ABG20" s="27"/>
      <c r="ABH20" s="27"/>
      <c r="ABI20" s="27"/>
      <c r="ABJ20" s="27"/>
      <c r="ABK20" s="27"/>
      <c r="ABL20" s="27"/>
      <c r="ABM20" s="27"/>
      <c r="ABN20" s="27"/>
      <c r="ABO20" s="27"/>
      <c r="ABP20" s="27"/>
      <c r="ABQ20" s="27"/>
      <c r="ABR20" s="27"/>
      <c r="ABS20" s="27"/>
      <c r="ABT20" s="27"/>
      <c r="ABU20" s="27"/>
      <c r="ABV20" s="27"/>
      <c r="ABW20" s="27"/>
      <c r="ABX20" s="27"/>
      <c r="ABY20" s="27"/>
      <c r="ABZ20" s="27"/>
      <c r="ACA20" s="27"/>
      <c r="ACB20" s="27"/>
      <c r="ACC20" s="27"/>
      <c r="ACD20" s="27"/>
      <c r="ACE20" s="27"/>
      <c r="ACF20" s="27"/>
      <c r="ACG20" s="27"/>
      <c r="ACH20" s="27"/>
      <c r="ACI20" s="27"/>
      <c r="ACJ20" s="27"/>
      <c r="ACK20" s="27"/>
      <c r="ACL20" s="27"/>
      <c r="ACM20" s="27"/>
      <c r="ACN20" s="27"/>
      <c r="ACO20" s="27"/>
      <c r="ACP20" s="27"/>
      <c r="ACQ20" s="27"/>
      <c r="ACR20" s="27"/>
      <c r="ACS20" s="27"/>
      <c r="ACT20" s="27"/>
      <c r="ACU20" s="27"/>
      <c r="ACV20" s="27"/>
      <c r="ACW20" s="27"/>
      <c r="ACX20" s="27"/>
    </row>
    <row r="21" spans="1:778" s="1" customFormat="1" ht="30" customHeight="1" thickBot="1" x14ac:dyDescent="0.25">
      <c r="A21" s="30"/>
      <c r="B21" s="44" t="s">
        <v>20</v>
      </c>
      <c r="C21" s="37"/>
      <c r="D21" s="16"/>
      <c r="E21" s="53">
        <f>F20</f>
        <v>45367</v>
      </c>
      <c r="F21" s="53">
        <f>E21+3</f>
        <v>45370</v>
      </c>
      <c r="G21" s="10"/>
      <c r="H21" s="10">
        <f t="shared" si="529"/>
        <v>4</v>
      </c>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S21" s="27"/>
      <c r="IT21" s="27"/>
      <c r="IU21" s="27"/>
      <c r="IV21" s="27"/>
      <c r="IW21" s="27"/>
      <c r="IX21" s="27"/>
      <c r="IY21" s="27"/>
      <c r="IZ21" s="27"/>
      <c r="JA21" s="27"/>
      <c r="JB21" s="27"/>
      <c r="JC21" s="27"/>
      <c r="JD21" s="27"/>
      <c r="JE21" s="27"/>
      <c r="JF21" s="27"/>
      <c r="JG21" s="27"/>
      <c r="JH21" s="27"/>
      <c r="JI21" s="27"/>
      <c r="JJ21" s="27"/>
      <c r="JK21" s="27"/>
      <c r="JL21" s="27"/>
      <c r="JM21" s="27"/>
      <c r="JN21" s="27"/>
      <c r="JO21" s="27"/>
      <c r="JP21" s="27"/>
      <c r="JQ21" s="27"/>
      <c r="JR21" s="27"/>
      <c r="JS21" s="27"/>
      <c r="JT21" s="27"/>
      <c r="JU21" s="27"/>
      <c r="JV21" s="27"/>
      <c r="JW21" s="27"/>
      <c r="JX21" s="27"/>
      <c r="JY21" s="27"/>
      <c r="JZ21" s="27"/>
      <c r="KA21" s="27"/>
      <c r="KB21" s="27"/>
      <c r="KC21" s="27"/>
      <c r="KD21" s="27"/>
      <c r="KE21" s="27"/>
      <c r="KF21" s="27"/>
      <c r="KG21" s="27"/>
      <c r="KH21" s="27"/>
      <c r="KI21" s="27"/>
      <c r="KJ21" s="27"/>
      <c r="KK21" s="27"/>
      <c r="KL21" s="27"/>
      <c r="KM21" s="27"/>
      <c r="KN21" s="27"/>
      <c r="KO21" s="27"/>
      <c r="KP21" s="27"/>
      <c r="KQ21" s="27"/>
      <c r="KR21" s="27"/>
      <c r="KS21" s="27"/>
      <c r="KT21" s="27"/>
      <c r="KU21" s="27"/>
      <c r="KV21" s="27"/>
      <c r="KW21" s="27"/>
      <c r="KX21" s="27"/>
      <c r="KY21" s="27"/>
      <c r="KZ21" s="27"/>
      <c r="LA21" s="27"/>
      <c r="LB21" s="27"/>
      <c r="LC21" s="27"/>
      <c r="LD21" s="27"/>
      <c r="LE21" s="27"/>
      <c r="LF21" s="27"/>
      <c r="LG21" s="27"/>
      <c r="LH21" s="27"/>
      <c r="LI21" s="27"/>
      <c r="LJ21" s="27"/>
      <c r="LK21" s="27"/>
      <c r="LL21" s="27"/>
      <c r="LM21" s="27"/>
      <c r="LN21" s="27"/>
      <c r="LO21" s="27"/>
      <c r="LP21" s="27"/>
      <c r="LQ21" s="27"/>
      <c r="LR21" s="27"/>
      <c r="LS21" s="27"/>
      <c r="LT21" s="27"/>
      <c r="LU21" s="27"/>
      <c r="LV21" s="27"/>
      <c r="LW21" s="27"/>
      <c r="LX21" s="27"/>
      <c r="LY21" s="27"/>
      <c r="LZ21" s="27"/>
      <c r="MA21" s="27"/>
      <c r="MB21" s="27"/>
      <c r="MC21" s="27"/>
      <c r="MD21" s="27"/>
      <c r="ME21" s="27"/>
      <c r="MF21" s="27"/>
      <c r="MG21" s="27"/>
      <c r="MH21" s="27"/>
      <c r="MI21" s="27"/>
      <c r="MJ21" s="27"/>
      <c r="MK21" s="27"/>
      <c r="ML21" s="27"/>
      <c r="MM21" s="27"/>
      <c r="MN21" s="27"/>
      <c r="MO21" s="27"/>
      <c r="MP21" s="27"/>
      <c r="MQ21" s="27"/>
      <c r="MR21" s="27"/>
      <c r="MS21" s="27"/>
      <c r="MT21" s="27"/>
      <c r="MU21" s="27"/>
      <c r="MV21" s="27"/>
      <c r="MW21" s="27"/>
      <c r="MX21" s="27"/>
      <c r="MY21" s="27"/>
      <c r="MZ21" s="27"/>
      <c r="NA21" s="27"/>
      <c r="NB21" s="27"/>
      <c r="NC21" s="27"/>
      <c r="ND21" s="27"/>
      <c r="NE21" s="27"/>
      <c r="NF21" s="27"/>
      <c r="NG21" s="27"/>
      <c r="NH21" s="27"/>
      <c r="NI21" s="27"/>
      <c r="NJ21" s="27"/>
      <c r="NK21" s="27"/>
      <c r="NL21" s="27"/>
      <c r="NM21" s="27"/>
      <c r="NN21" s="27"/>
      <c r="NO21" s="27"/>
      <c r="NP21" s="27"/>
      <c r="NQ21" s="27"/>
      <c r="NR21" s="27"/>
      <c r="NS21" s="27"/>
      <c r="NT21" s="27"/>
      <c r="NU21" s="27"/>
      <c r="NV21" s="27"/>
      <c r="NW21" s="27"/>
      <c r="NX21" s="27"/>
      <c r="NY21" s="27"/>
      <c r="NZ21" s="27"/>
      <c r="OA21" s="27"/>
      <c r="OB21" s="27"/>
      <c r="OC21" s="27"/>
      <c r="OD21" s="27"/>
      <c r="OE21" s="27"/>
      <c r="OF21" s="27"/>
      <c r="OG21" s="27"/>
      <c r="OH21" s="27"/>
      <c r="OI21" s="27"/>
      <c r="OJ21" s="27"/>
      <c r="OK21" s="27"/>
      <c r="OL21" s="27"/>
      <c r="OM21" s="27"/>
      <c r="ON21" s="27"/>
      <c r="OO21" s="27"/>
      <c r="OP21" s="27"/>
      <c r="OQ21" s="27"/>
      <c r="OR21" s="27"/>
      <c r="OS21" s="27"/>
      <c r="OT21" s="27"/>
      <c r="OU21" s="27"/>
      <c r="OV21" s="27"/>
      <c r="OW21" s="27"/>
      <c r="OX21" s="27"/>
      <c r="OY21" s="27"/>
      <c r="OZ21" s="27"/>
      <c r="PA21" s="27"/>
      <c r="PB21" s="27"/>
      <c r="PC21" s="27"/>
      <c r="PD21" s="27"/>
      <c r="PE21" s="27"/>
      <c r="PF21" s="27"/>
      <c r="PG21" s="27"/>
      <c r="PH21" s="27"/>
      <c r="PI21" s="27"/>
      <c r="PJ21" s="27"/>
      <c r="PK21" s="27"/>
      <c r="PL21" s="27"/>
      <c r="PM21" s="27"/>
      <c r="PN21" s="27"/>
      <c r="PO21" s="27"/>
      <c r="PP21" s="27"/>
      <c r="PQ21" s="27"/>
      <c r="PR21" s="27"/>
      <c r="PS21" s="27"/>
      <c r="PT21" s="27"/>
      <c r="PU21" s="27"/>
      <c r="PV21" s="27"/>
      <c r="PW21" s="27"/>
      <c r="PX21" s="27"/>
      <c r="PY21" s="27"/>
      <c r="PZ21" s="27"/>
      <c r="QA21" s="27"/>
      <c r="QB21" s="27"/>
      <c r="QC21" s="27"/>
      <c r="QD21" s="27"/>
      <c r="QE21" s="27"/>
      <c r="QF21" s="27"/>
      <c r="QG21" s="27"/>
      <c r="QH21" s="27"/>
      <c r="QI21" s="27"/>
      <c r="QJ21" s="27"/>
      <c r="QK21" s="27"/>
      <c r="QL21" s="27"/>
      <c r="QM21" s="27"/>
      <c r="QN21" s="27"/>
      <c r="QO21" s="27"/>
      <c r="QP21" s="27"/>
      <c r="QQ21" s="27"/>
      <c r="QR21" s="27"/>
      <c r="QS21" s="27"/>
      <c r="QT21" s="27"/>
      <c r="QU21" s="27"/>
      <c r="QV21" s="27"/>
      <c r="QW21" s="27"/>
      <c r="QX21" s="27"/>
      <c r="QY21" s="27"/>
      <c r="QZ21" s="27"/>
      <c r="RA21" s="27"/>
      <c r="RB21" s="27"/>
      <c r="RC21" s="27"/>
      <c r="RD21" s="27"/>
      <c r="RE21" s="27"/>
      <c r="RF21" s="27"/>
      <c r="RG21" s="27"/>
      <c r="RH21" s="27"/>
      <c r="RI21" s="27"/>
      <c r="RJ21" s="27"/>
      <c r="RK21" s="27"/>
      <c r="RL21" s="27"/>
      <c r="RM21" s="27"/>
      <c r="RN21" s="27"/>
      <c r="RO21" s="27"/>
      <c r="RP21" s="27"/>
      <c r="RQ21" s="27"/>
      <c r="RR21" s="27"/>
      <c r="RS21" s="27"/>
      <c r="RT21" s="27"/>
      <c r="RU21" s="27"/>
      <c r="RV21" s="27"/>
      <c r="RW21" s="27"/>
      <c r="RX21" s="27"/>
      <c r="RY21" s="27"/>
      <c r="RZ21" s="27"/>
      <c r="SA21" s="27"/>
      <c r="SB21" s="27"/>
      <c r="SC21" s="27"/>
      <c r="SD21" s="27"/>
      <c r="SE21" s="27"/>
      <c r="SF21" s="27"/>
      <c r="SG21" s="27"/>
      <c r="SH21" s="27"/>
      <c r="SI21" s="27"/>
      <c r="SJ21" s="27"/>
      <c r="SK21" s="27"/>
      <c r="SL21" s="27"/>
      <c r="SM21" s="27"/>
      <c r="SN21" s="27"/>
      <c r="SO21" s="27"/>
      <c r="SP21" s="27"/>
      <c r="SQ21" s="27"/>
      <c r="SR21" s="27"/>
      <c r="SS21" s="27"/>
      <c r="ST21" s="27"/>
      <c r="SU21" s="27"/>
      <c r="SV21" s="27"/>
      <c r="SW21" s="27"/>
      <c r="SX21" s="27"/>
      <c r="SY21" s="27"/>
      <c r="SZ21" s="27"/>
      <c r="TA21" s="27"/>
      <c r="TB21" s="27"/>
      <c r="TC21" s="27"/>
      <c r="TD21" s="27"/>
      <c r="TE21" s="27"/>
      <c r="TF21" s="27"/>
      <c r="TG21" s="27"/>
      <c r="TH21" s="27"/>
      <c r="TI21" s="27"/>
      <c r="TJ21" s="27"/>
      <c r="TK21" s="27"/>
      <c r="TL21" s="27"/>
      <c r="TM21" s="27"/>
      <c r="TN21" s="27"/>
      <c r="TO21" s="27"/>
      <c r="TP21" s="27"/>
      <c r="TQ21" s="27"/>
      <c r="TR21" s="27"/>
      <c r="TS21" s="27"/>
      <c r="TT21" s="27"/>
      <c r="TU21" s="27"/>
      <c r="TV21" s="27"/>
      <c r="TW21" s="27"/>
      <c r="TX21" s="27"/>
      <c r="TY21" s="27"/>
      <c r="TZ21" s="27"/>
      <c r="UA21" s="27"/>
      <c r="UB21" s="27"/>
      <c r="UC21" s="27"/>
      <c r="UD21" s="27"/>
      <c r="UE21" s="27"/>
      <c r="UF21" s="27"/>
      <c r="UG21" s="27"/>
      <c r="UH21" s="27"/>
      <c r="UI21" s="27"/>
      <c r="UJ21" s="27"/>
      <c r="UK21" s="27"/>
      <c r="UL21" s="27"/>
      <c r="UM21" s="27"/>
      <c r="UN21" s="27"/>
      <c r="UO21" s="27"/>
      <c r="UP21" s="27"/>
      <c r="UQ21" s="27"/>
      <c r="UR21" s="27"/>
      <c r="US21" s="27"/>
      <c r="UT21" s="27"/>
      <c r="UU21" s="27"/>
      <c r="UV21" s="27"/>
      <c r="UW21" s="27"/>
      <c r="UX21" s="27"/>
      <c r="UY21" s="27"/>
      <c r="UZ21" s="27"/>
      <c r="VA21" s="27"/>
      <c r="VB21" s="27"/>
      <c r="VC21" s="27"/>
      <c r="VD21" s="27"/>
      <c r="VE21" s="27"/>
      <c r="VF21" s="27"/>
      <c r="VG21" s="27"/>
      <c r="VH21" s="27"/>
      <c r="VI21" s="27"/>
      <c r="VJ21" s="27"/>
      <c r="VK21" s="27"/>
      <c r="VL21" s="27"/>
      <c r="VM21" s="27"/>
      <c r="VN21" s="27"/>
      <c r="VO21" s="27"/>
      <c r="VP21" s="27"/>
      <c r="VQ21" s="27"/>
      <c r="VR21" s="27"/>
      <c r="VS21" s="27"/>
      <c r="VT21" s="27"/>
      <c r="VU21" s="27"/>
      <c r="VV21" s="27"/>
      <c r="VW21" s="27"/>
      <c r="VX21" s="27"/>
      <c r="VY21" s="27"/>
      <c r="VZ21" s="27"/>
      <c r="WA21" s="27"/>
      <c r="WB21" s="27"/>
      <c r="WC21" s="27"/>
      <c r="WD21" s="27"/>
      <c r="WE21" s="27"/>
      <c r="WF21" s="27"/>
      <c r="WG21" s="27"/>
      <c r="WH21" s="27"/>
      <c r="WI21" s="27"/>
      <c r="WJ21" s="27"/>
      <c r="WK21" s="27"/>
      <c r="WL21" s="27"/>
      <c r="WM21" s="27"/>
      <c r="WN21" s="27"/>
      <c r="WO21" s="27"/>
      <c r="WP21" s="27"/>
      <c r="WQ21" s="27"/>
      <c r="WR21" s="27"/>
      <c r="WS21" s="27"/>
      <c r="WT21" s="27"/>
      <c r="WU21" s="27"/>
      <c r="WV21" s="27"/>
      <c r="WW21" s="27"/>
      <c r="WX21" s="27"/>
      <c r="WY21" s="27"/>
      <c r="WZ21" s="27"/>
      <c r="XA21" s="27"/>
      <c r="XB21" s="27"/>
      <c r="XC21" s="27"/>
      <c r="XD21" s="27"/>
      <c r="XE21" s="27"/>
      <c r="XF21" s="27"/>
      <c r="XG21" s="27"/>
      <c r="XH21" s="27"/>
      <c r="XI21" s="27"/>
      <c r="XJ21" s="27"/>
      <c r="XK21" s="27"/>
      <c r="XL21" s="27"/>
      <c r="XM21" s="27"/>
      <c r="XN21" s="27"/>
      <c r="XO21" s="27"/>
      <c r="XP21" s="27"/>
      <c r="XQ21" s="27"/>
      <c r="XR21" s="27"/>
      <c r="XS21" s="27"/>
      <c r="XT21" s="27"/>
      <c r="XU21" s="27"/>
      <c r="XV21" s="27"/>
      <c r="XW21" s="27"/>
      <c r="XX21" s="27"/>
      <c r="XY21" s="27"/>
      <c r="XZ21" s="27"/>
      <c r="YA21" s="27"/>
      <c r="YB21" s="27"/>
      <c r="YC21" s="27"/>
      <c r="YD21" s="27"/>
      <c r="YE21" s="27"/>
      <c r="YF21" s="27"/>
      <c r="YG21" s="27"/>
      <c r="YH21" s="27"/>
      <c r="YI21" s="27"/>
      <c r="YJ21" s="27"/>
      <c r="YK21" s="27"/>
      <c r="YL21" s="27"/>
      <c r="YM21" s="27"/>
      <c r="YN21" s="27"/>
      <c r="YO21" s="27"/>
      <c r="YP21" s="27"/>
      <c r="YQ21" s="27"/>
      <c r="YR21" s="27"/>
      <c r="YS21" s="27"/>
      <c r="YT21" s="27"/>
      <c r="YU21" s="27"/>
      <c r="YV21" s="27"/>
      <c r="YW21" s="27"/>
      <c r="YX21" s="27"/>
      <c r="YY21" s="27"/>
      <c r="YZ21" s="27"/>
      <c r="ZA21" s="27"/>
      <c r="ZB21" s="27"/>
      <c r="ZC21" s="27"/>
      <c r="ZD21" s="27"/>
      <c r="ZE21" s="27"/>
      <c r="ZF21" s="27"/>
      <c r="ZG21" s="27"/>
      <c r="ZH21" s="27"/>
      <c r="ZI21" s="27"/>
      <c r="ZJ21" s="27"/>
      <c r="ZK21" s="27"/>
      <c r="ZL21" s="27"/>
      <c r="ZM21" s="27"/>
      <c r="ZN21" s="27"/>
      <c r="ZO21" s="27"/>
      <c r="ZP21" s="27"/>
      <c r="ZQ21" s="27"/>
      <c r="ZR21" s="27"/>
      <c r="ZS21" s="27"/>
      <c r="ZT21" s="27"/>
      <c r="ZU21" s="27"/>
      <c r="ZV21" s="27"/>
      <c r="ZW21" s="27"/>
      <c r="ZX21" s="27"/>
      <c r="ZY21" s="27"/>
      <c r="ZZ21" s="27"/>
      <c r="AAA21" s="27"/>
      <c r="AAB21" s="27"/>
      <c r="AAC21" s="27"/>
      <c r="AAD21" s="27"/>
      <c r="AAE21" s="27"/>
      <c r="AAF21" s="27"/>
      <c r="AAG21" s="27"/>
      <c r="AAH21" s="27"/>
      <c r="AAI21" s="27"/>
      <c r="AAJ21" s="27"/>
      <c r="AAK21" s="27"/>
      <c r="AAL21" s="27"/>
      <c r="AAM21" s="27"/>
      <c r="AAN21" s="27"/>
      <c r="AAO21" s="27"/>
      <c r="AAP21" s="27"/>
      <c r="AAQ21" s="27"/>
      <c r="AAR21" s="27"/>
      <c r="AAS21" s="27"/>
      <c r="AAT21" s="27"/>
      <c r="AAU21" s="27"/>
      <c r="AAV21" s="27"/>
      <c r="AAW21" s="27"/>
      <c r="AAX21" s="27"/>
      <c r="AAY21" s="27"/>
      <c r="AAZ21" s="27"/>
      <c r="ABA21" s="27"/>
      <c r="ABB21" s="27"/>
      <c r="ABC21" s="27"/>
      <c r="ABD21" s="27"/>
      <c r="ABE21" s="27"/>
      <c r="ABF21" s="27"/>
      <c r="ABG21" s="27"/>
      <c r="ABH21" s="27"/>
      <c r="ABI21" s="27"/>
      <c r="ABJ21" s="27"/>
      <c r="ABK21" s="27"/>
      <c r="ABL21" s="27"/>
      <c r="ABM21" s="27"/>
      <c r="ABN21" s="27"/>
      <c r="ABO21" s="27"/>
      <c r="ABP21" s="27"/>
      <c r="ABQ21" s="27"/>
      <c r="ABR21" s="27"/>
      <c r="ABS21" s="27"/>
      <c r="ABT21" s="27"/>
      <c r="ABU21" s="27"/>
      <c r="ABV21" s="27"/>
      <c r="ABW21" s="27"/>
      <c r="ABX21" s="27"/>
      <c r="ABY21" s="27"/>
      <c r="ABZ21" s="27"/>
      <c r="ACA21" s="27"/>
      <c r="ACB21" s="27"/>
      <c r="ACC21" s="27"/>
      <c r="ACD21" s="27"/>
      <c r="ACE21" s="27"/>
      <c r="ACF21" s="27"/>
      <c r="ACG21" s="27"/>
      <c r="ACH21" s="27"/>
      <c r="ACI21" s="27"/>
      <c r="ACJ21" s="27"/>
      <c r="ACK21" s="27"/>
      <c r="ACL21" s="27"/>
      <c r="ACM21" s="27"/>
      <c r="ACN21" s="27"/>
      <c r="ACO21" s="27"/>
      <c r="ACP21" s="27"/>
      <c r="ACQ21" s="27"/>
      <c r="ACR21" s="27"/>
      <c r="ACS21" s="27"/>
      <c r="ACT21" s="27"/>
      <c r="ACU21" s="27"/>
      <c r="ACV21" s="27"/>
      <c r="ACW21" s="27"/>
      <c r="ACX21" s="27"/>
    </row>
    <row r="22" spans="1:778" s="1" customFormat="1" ht="30" customHeight="1" thickBot="1" x14ac:dyDescent="0.25">
      <c r="A22" s="30"/>
      <c r="B22" s="44" t="s">
        <v>21</v>
      </c>
      <c r="C22" s="37"/>
      <c r="D22" s="16"/>
      <c r="E22" s="53">
        <f>E21</f>
        <v>45367</v>
      </c>
      <c r="F22" s="53">
        <f>E22+2</f>
        <v>45369</v>
      </c>
      <c r="G22" s="10"/>
      <c r="H22" s="10">
        <f t="shared" si="529"/>
        <v>3</v>
      </c>
      <c r="I22" s="27"/>
      <c r="J22" s="27"/>
      <c r="K22" s="27"/>
      <c r="L22" s="27"/>
      <c r="M22" s="27"/>
      <c r="N22" s="27"/>
      <c r="O22" s="27"/>
      <c r="P22" s="27"/>
      <c r="Q22" s="27"/>
      <c r="R22" s="27"/>
      <c r="S22" s="27"/>
      <c r="T22" s="27"/>
      <c r="U22" s="27"/>
      <c r="V22" s="27"/>
      <c r="W22" s="27"/>
      <c r="X22" s="27"/>
      <c r="Y22" s="28"/>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8"/>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S22" s="27"/>
      <c r="IT22" s="27"/>
      <c r="IU22" s="27"/>
      <c r="IV22" s="27"/>
      <c r="IW22" s="27"/>
      <c r="IX22" s="27"/>
      <c r="IY22" s="27"/>
      <c r="IZ22" s="27"/>
      <c r="JA22" s="27"/>
      <c r="JB22" s="27"/>
      <c r="JC22" s="27"/>
      <c r="JD22" s="27"/>
      <c r="JE22" s="27"/>
      <c r="JF22" s="27"/>
      <c r="JG22" s="27"/>
      <c r="JH22" s="27"/>
      <c r="JI22" s="27"/>
      <c r="JJ22" s="27"/>
      <c r="JK22" s="27"/>
      <c r="JL22" s="27"/>
      <c r="JM22" s="27"/>
      <c r="JN22" s="27"/>
      <c r="JO22" s="27"/>
      <c r="JP22" s="27"/>
      <c r="JQ22" s="27"/>
      <c r="JR22" s="27"/>
      <c r="JS22" s="27"/>
      <c r="JT22" s="27"/>
      <c r="JU22" s="27"/>
      <c r="JV22" s="27"/>
      <c r="JW22" s="27"/>
      <c r="JX22" s="27"/>
      <c r="JY22" s="27"/>
      <c r="JZ22" s="27"/>
      <c r="KA22" s="27"/>
      <c r="KB22" s="27"/>
      <c r="KC22" s="27"/>
      <c r="KD22" s="27"/>
      <c r="KE22" s="27"/>
      <c r="KF22" s="27"/>
      <c r="KG22" s="27"/>
      <c r="KH22" s="27"/>
      <c r="KI22" s="27"/>
      <c r="KJ22" s="27"/>
      <c r="KK22" s="27"/>
      <c r="KL22" s="27"/>
      <c r="KM22" s="27"/>
      <c r="KN22" s="27"/>
      <c r="KO22" s="27"/>
      <c r="KP22" s="27"/>
      <c r="KQ22" s="27"/>
      <c r="KR22" s="27"/>
      <c r="KS22" s="27"/>
      <c r="KT22" s="27"/>
      <c r="KU22" s="27"/>
      <c r="KV22" s="27"/>
      <c r="KW22" s="27"/>
      <c r="KX22" s="27"/>
      <c r="KY22" s="27"/>
      <c r="KZ22" s="27"/>
      <c r="LA22" s="27"/>
      <c r="LB22" s="27"/>
      <c r="LC22" s="27"/>
      <c r="LD22" s="27"/>
      <c r="LE22" s="27"/>
      <c r="LF22" s="27"/>
      <c r="LG22" s="27"/>
      <c r="LH22" s="27"/>
      <c r="LI22" s="27"/>
      <c r="LJ22" s="27"/>
      <c r="LK22" s="27"/>
      <c r="LL22" s="27"/>
      <c r="LM22" s="27"/>
      <c r="LN22" s="27"/>
      <c r="LO22" s="27"/>
      <c r="LP22" s="27"/>
      <c r="LQ22" s="27"/>
      <c r="LR22" s="27"/>
      <c r="LS22" s="27"/>
      <c r="LT22" s="27"/>
      <c r="LU22" s="27"/>
      <c r="LV22" s="27"/>
      <c r="LW22" s="27"/>
      <c r="LX22" s="27"/>
      <c r="LY22" s="27"/>
      <c r="LZ22" s="27"/>
      <c r="MA22" s="27"/>
      <c r="MB22" s="27"/>
      <c r="MC22" s="27"/>
      <c r="MD22" s="27"/>
      <c r="ME22" s="27"/>
      <c r="MF22" s="27"/>
      <c r="MG22" s="27"/>
      <c r="MH22" s="27"/>
      <c r="MI22" s="27"/>
      <c r="MJ22" s="27"/>
      <c r="MK22" s="27"/>
      <c r="ML22" s="27"/>
      <c r="MM22" s="27"/>
      <c r="MN22" s="27"/>
      <c r="MO22" s="27"/>
      <c r="MP22" s="27"/>
      <c r="MQ22" s="27"/>
      <c r="MR22" s="27"/>
      <c r="MS22" s="27"/>
      <c r="MT22" s="27"/>
      <c r="MU22" s="27"/>
      <c r="MV22" s="27"/>
      <c r="MW22" s="27"/>
      <c r="MX22" s="27"/>
      <c r="MY22" s="27"/>
      <c r="MZ22" s="27"/>
      <c r="NA22" s="27"/>
      <c r="NB22" s="27"/>
      <c r="NC22" s="27"/>
      <c r="ND22" s="27"/>
      <c r="NE22" s="27"/>
      <c r="NF22" s="27"/>
      <c r="NG22" s="27"/>
      <c r="NH22" s="27"/>
      <c r="NI22" s="27"/>
      <c r="NJ22" s="27"/>
      <c r="NK22" s="28"/>
      <c r="NL22" s="27"/>
      <c r="NM22" s="27"/>
      <c r="NN22" s="27"/>
      <c r="NO22" s="27"/>
      <c r="NP22" s="27"/>
      <c r="NQ22" s="27"/>
      <c r="NR22" s="27"/>
      <c r="NS22" s="27"/>
      <c r="NT22" s="27"/>
      <c r="NU22" s="27"/>
      <c r="NV22" s="27"/>
      <c r="NW22" s="27"/>
      <c r="NX22" s="27"/>
      <c r="NY22" s="27"/>
      <c r="NZ22" s="27"/>
      <c r="OA22" s="27"/>
      <c r="OB22" s="27"/>
      <c r="OC22" s="27"/>
      <c r="OD22" s="27"/>
      <c r="OE22" s="27"/>
      <c r="OF22" s="27"/>
      <c r="OG22" s="27"/>
      <c r="OH22" s="27"/>
      <c r="OI22" s="27"/>
      <c r="OJ22" s="27"/>
      <c r="OK22" s="27"/>
      <c r="OL22" s="27"/>
      <c r="OM22" s="27"/>
      <c r="ON22" s="27"/>
      <c r="OO22" s="27"/>
      <c r="OP22" s="27"/>
      <c r="OQ22" s="27"/>
      <c r="OR22" s="27"/>
      <c r="OS22" s="27"/>
      <c r="OT22" s="27"/>
      <c r="OU22" s="27"/>
      <c r="OV22" s="27"/>
      <c r="OW22" s="27"/>
      <c r="OX22" s="27"/>
      <c r="OY22" s="27"/>
      <c r="OZ22" s="27"/>
      <c r="PA22" s="27"/>
      <c r="PB22" s="27"/>
      <c r="PC22" s="27"/>
      <c r="PD22" s="27"/>
      <c r="PE22" s="27"/>
      <c r="PF22" s="27"/>
      <c r="PG22" s="27"/>
      <c r="PH22" s="27"/>
      <c r="PI22" s="27"/>
      <c r="PJ22" s="27"/>
      <c r="PK22" s="27"/>
      <c r="PL22" s="27"/>
      <c r="PM22" s="27"/>
      <c r="PN22" s="27"/>
      <c r="PO22" s="27"/>
      <c r="PP22" s="27"/>
      <c r="PQ22" s="27"/>
      <c r="PR22" s="27"/>
      <c r="PS22" s="27"/>
      <c r="PT22" s="27"/>
      <c r="PU22" s="27"/>
      <c r="PV22" s="27"/>
      <c r="PW22" s="27"/>
      <c r="PX22" s="27"/>
      <c r="PY22" s="27"/>
      <c r="PZ22" s="27"/>
      <c r="QA22" s="27"/>
      <c r="QB22" s="27"/>
      <c r="QC22" s="27"/>
      <c r="QD22" s="27"/>
      <c r="QE22" s="27"/>
      <c r="QF22" s="27"/>
      <c r="QG22" s="27"/>
      <c r="QH22" s="27"/>
      <c r="QI22" s="27"/>
      <c r="QJ22" s="27"/>
      <c r="QK22" s="27"/>
      <c r="QL22" s="27"/>
      <c r="QM22" s="27"/>
      <c r="QN22" s="27"/>
      <c r="QO22" s="27"/>
      <c r="QP22" s="27"/>
      <c r="QQ22" s="27"/>
      <c r="QR22" s="27"/>
      <c r="QS22" s="27"/>
      <c r="QT22" s="27"/>
      <c r="QU22" s="27"/>
      <c r="QV22" s="27"/>
      <c r="QW22" s="27"/>
      <c r="QX22" s="27"/>
      <c r="QY22" s="27"/>
      <c r="QZ22" s="27"/>
      <c r="RA22" s="27"/>
      <c r="RB22" s="27"/>
      <c r="RC22" s="27"/>
      <c r="RD22" s="27"/>
      <c r="RE22" s="27"/>
      <c r="RF22" s="27"/>
      <c r="RG22" s="27"/>
      <c r="RH22" s="27"/>
      <c r="RI22" s="27"/>
      <c r="RJ22" s="27"/>
      <c r="RK22" s="27"/>
      <c r="RL22" s="27"/>
      <c r="RM22" s="27"/>
      <c r="RN22" s="27"/>
      <c r="RO22" s="27"/>
      <c r="RP22" s="27"/>
      <c r="RQ22" s="27"/>
      <c r="RR22" s="27"/>
      <c r="RS22" s="27"/>
      <c r="RT22" s="27"/>
      <c r="RU22" s="27"/>
      <c r="RV22" s="27"/>
      <c r="RW22" s="27"/>
      <c r="RX22" s="27"/>
      <c r="RY22" s="27"/>
      <c r="RZ22" s="27"/>
      <c r="SA22" s="27"/>
      <c r="SB22" s="27"/>
      <c r="SC22" s="27"/>
      <c r="SD22" s="27"/>
      <c r="SE22" s="27"/>
      <c r="SF22" s="27"/>
      <c r="SG22" s="27"/>
      <c r="SH22" s="27"/>
      <c r="SI22" s="27"/>
      <c r="SJ22" s="27"/>
      <c r="SK22" s="27"/>
      <c r="SL22" s="27"/>
      <c r="SM22" s="27"/>
      <c r="SN22" s="27"/>
      <c r="SO22" s="27"/>
      <c r="SP22" s="27"/>
      <c r="SQ22" s="27"/>
      <c r="SR22" s="27"/>
      <c r="SS22" s="27"/>
      <c r="ST22" s="27"/>
      <c r="SU22" s="27"/>
      <c r="SV22" s="27"/>
      <c r="SW22" s="27"/>
      <c r="SX22" s="27"/>
      <c r="SY22" s="27"/>
      <c r="SZ22" s="27"/>
      <c r="TA22" s="27"/>
      <c r="TB22" s="27"/>
      <c r="TC22" s="27"/>
      <c r="TD22" s="27"/>
      <c r="TE22" s="27"/>
      <c r="TF22" s="27"/>
      <c r="TG22" s="27"/>
      <c r="TH22" s="27"/>
      <c r="TI22" s="27"/>
      <c r="TJ22" s="27"/>
      <c r="TK22" s="27"/>
      <c r="TL22" s="27"/>
      <c r="TM22" s="27"/>
      <c r="TN22" s="27"/>
      <c r="TO22" s="27"/>
      <c r="TP22" s="27"/>
      <c r="TQ22" s="27"/>
      <c r="TR22" s="27"/>
      <c r="TS22" s="27"/>
      <c r="TT22" s="27"/>
      <c r="TU22" s="27"/>
      <c r="TV22" s="27"/>
      <c r="TW22" s="27"/>
      <c r="TX22" s="27"/>
      <c r="TY22" s="27"/>
      <c r="TZ22" s="27"/>
      <c r="UA22" s="27"/>
      <c r="UB22" s="27"/>
      <c r="UC22" s="27"/>
      <c r="UD22" s="28"/>
      <c r="UE22" s="27"/>
      <c r="UF22" s="27"/>
      <c r="UG22" s="27"/>
      <c r="UH22" s="27"/>
      <c r="UI22" s="27"/>
      <c r="UJ22" s="27"/>
      <c r="UK22" s="27"/>
      <c r="UL22" s="27"/>
      <c r="UM22" s="27"/>
      <c r="UN22" s="27"/>
      <c r="UO22" s="27"/>
      <c r="UP22" s="27"/>
      <c r="UQ22" s="27"/>
      <c r="UR22" s="27"/>
      <c r="US22" s="27"/>
      <c r="UT22" s="27"/>
      <c r="UU22" s="27"/>
      <c r="UV22" s="27"/>
      <c r="UW22" s="27"/>
      <c r="UX22" s="27"/>
      <c r="UY22" s="27"/>
      <c r="UZ22" s="27"/>
      <c r="VA22" s="27"/>
      <c r="VB22" s="27"/>
      <c r="VC22" s="27"/>
      <c r="VD22" s="27"/>
      <c r="VE22" s="27"/>
      <c r="VF22" s="27"/>
      <c r="VG22" s="27"/>
      <c r="VH22" s="27"/>
      <c r="VI22" s="27"/>
      <c r="VJ22" s="27"/>
      <c r="VK22" s="27"/>
      <c r="VL22" s="27"/>
      <c r="VM22" s="27"/>
      <c r="VN22" s="27"/>
      <c r="VO22" s="27"/>
      <c r="VP22" s="27"/>
      <c r="VQ22" s="27"/>
      <c r="VR22" s="27"/>
      <c r="VS22" s="27"/>
      <c r="VT22" s="27"/>
      <c r="VU22" s="27"/>
      <c r="VV22" s="27"/>
      <c r="VW22" s="27"/>
      <c r="VX22" s="27"/>
      <c r="VY22" s="27"/>
      <c r="VZ22" s="27"/>
      <c r="WA22" s="27"/>
      <c r="WB22" s="27"/>
      <c r="WC22" s="27"/>
      <c r="WD22" s="27"/>
      <c r="WE22" s="27"/>
      <c r="WF22" s="27"/>
      <c r="WG22" s="27"/>
      <c r="WH22" s="27"/>
      <c r="WI22" s="27"/>
      <c r="WJ22" s="27"/>
      <c r="WK22" s="27"/>
      <c r="WL22" s="27"/>
      <c r="WM22" s="27"/>
      <c r="WN22" s="27"/>
      <c r="WO22" s="27"/>
      <c r="WP22" s="27"/>
      <c r="WQ22" s="27"/>
      <c r="WR22" s="27"/>
      <c r="WS22" s="27"/>
      <c r="WT22" s="27"/>
      <c r="WU22" s="27"/>
      <c r="WV22" s="27"/>
      <c r="WW22" s="27"/>
      <c r="WX22" s="27"/>
      <c r="WY22" s="27"/>
      <c r="WZ22" s="27"/>
      <c r="XA22" s="27"/>
      <c r="XB22" s="27"/>
      <c r="XC22" s="27"/>
      <c r="XD22" s="27"/>
      <c r="XE22" s="27"/>
      <c r="XF22" s="27"/>
      <c r="XG22" s="27"/>
      <c r="XH22" s="27"/>
      <c r="XI22" s="27"/>
      <c r="XJ22" s="27"/>
      <c r="XK22" s="27"/>
      <c r="XL22" s="27"/>
      <c r="XM22" s="27"/>
      <c r="XN22" s="27"/>
      <c r="XO22" s="27"/>
      <c r="XP22" s="27"/>
      <c r="XQ22" s="27"/>
      <c r="XR22" s="27"/>
      <c r="XS22" s="27"/>
      <c r="XT22" s="27"/>
      <c r="XU22" s="27"/>
      <c r="XV22" s="27"/>
      <c r="XW22" s="27"/>
      <c r="XX22" s="27"/>
      <c r="XY22" s="27"/>
      <c r="XZ22" s="27"/>
      <c r="YA22" s="27"/>
      <c r="YB22" s="27"/>
      <c r="YC22" s="27"/>
      <c r="YD22" s="27"/>
      <c r="YE22" s="27"/>
      <c r="YF22" s="27"/>
      <c r="YG22" s="27"/>
      <c r="YH22" s="27"/>
      <c r="YI22" s="27"/>
      <c r="YJ22" s="27"/>
      <c r="YK22" s="27"/>
      <c r="YL22" s="27"/>
      <c r="YM22" s="27"/>
      <c r="YN22" s="27"/>
      <c r="YO22" s="27"/>
      <c r="YP22" s="27"/>
      <c r="YQ22" s="27"/>
      <c r="YR22" s="27"/>
      <c r="YS22" s="27"/>
      <c r="YT22" s="27"/>
      <c r="YU22" s="27"/>
      <c r="YV22" s="27"/>
      <c r="YW22" s="27"/>
      <c r="YX22" s="27"/>
      <c r="YY22" s="27"/>
      <c r="YZ22" s="27"/>
      <c r="ZA22" s="27"/>
      <c r="ZB22" s="27"/>
      <c r="ZC22" s="27"/>
      <c r="ZD22" s="27"/>
      <c r="ZE22" s="27"/>
      <c r="ZF22" s="27"/>
      <c r="ZG22" s="27"/>
      <c r="ZH22" s="27"/>
      <c r="ZI22" s="27"/>
      <c r="ZJ22" s="27"/>
      <c r="ZK22" s="27"/>
      <c r="ZL22" s="27"/>
      <c r="ZM22" s="27"/>
      <c r="ZN22" s="27"/>
      <c r="ZO22" s="27"/>
      <c r="ZP22" s="27"/>
      <c r="ZQ22" s="27"/>
      <c r="ZR22" s="27"/>
      <c r="ZS22" s="27"/>
      <c r="ZT22" s="27"/>
      <c r="ZU22" s="27"/>
      <c r="ZV22" s="27"/>
      <c r="ZW22" s="27"/>
      <c r="ZX22" s="27"/>
      <c r="ZY22" s="27"/>
      <c r="ZZ22" s="27"/>
      <c r="AAA22" s="27"/>
      <c r="AAB22" s="27"/>
      <c r="AAC22" s="27"/>
      <c r="AAD22" s="27"/>
      <c r="AAE22" s="27"/>
      <c r="AAF22" s="27"/>
      <c r="AAG22" s="27"/>
      <c r="AAH22" s="27"/>
      <c r="AAI22" s="27"/>
      <c r="AAJ22" s="27"/>
      <c r="AAK22" s="27"/>
      <c r="AAL22" s="27"/>
      <c r="AAM22" s="27"/>
      <c r="AAN22" s="27"/>
      <c r="AAO22" s="27"/>
      <c r="AAP22" s="27"/>
      <c r="AAQ22" s="27"/>
      <c r="AAR22" s="27"/>
      <c r="AAS22" s="27"/>
      <c r="AAT22" s="27"/>
      <c r="AAU22" s="27"/>
      <c r="AAV22" s="27"/>
      <c r="AAW22" s="27"/>
      <c r="AAX22" s="27"/>
      <c r="AAY22" s="27"/>
      <c r="AAZ22" s="27"/>
      <c r="ABA22" s="27"/>
      <c r="ABB22" s="27"/>
      <c r="ABC22" s="27"/>
      <c r="ABD22" s="27"/>
      <c r="ABE22" s="27"/>
      <c r="ABF22" s="27"/>
      <c r="ABG22" s="27"/>
      <c r="ABH22" s="27"/>
      <c r="ABI22" s="27"/>
      <c r="ABJ22" s="27"/>
      <c r="ABK22" s="27"/>
      <c r="ABL22" s="27"/>
      <c r="ABM22" s="27"/>
      <c r="ABN22" s="27"/>
      <c r="ABO22" s="27"/>
      <c r="ABP22" s="27"/>
      <c r="ABQ22" s="27"/>
      <c r="ABR22" s="27"/>
      <c r="ABS22" s="27"/>
      <c r="ABT22" s="27"/>
      <c r="ABU22" s="27"/>
      <c r="ABV22" s="27"/>
      <c r="ABW22" s="27"/>
      <c r="ABX22" s="27"/>
      <c r="ABY22" s="27"/>
      <c r="ABZ22" s="27"/>
      <c r="ACA22" s="27"/>
      <c r="ACB22" s="27"/>
      <c r="ACC22" s="27"/>
      <c r="ACD22" s="27"/>
      <c r="ACE22" s="27"/>
      <c r="ACF22" s="27"/>
      <c r="ACG22" s="27"/>
      <c r="ACH22" s="27"/>
      <c r="ACI22" s="27"/>
      <c r="ACJ22" s="27"/>
      <c r="ACK22" s="27"/>
      <c r="ACL22" s="27"/>
      <c r="ACM22" s="27"/>
      <c r="ACN22" s="27"/>
      <c r="ACO22" s="27"/>
      <c r="ACP22" s="27"/>
      <c r="ACQ22" s="27"/>
      <c r="ACR22" s="27"/>
      <c r="ACS22" s="27"/>
      <c r="ACT22" s="27"/>
      <c r="ACU22" s="27"/>
      <c r="ACV22" s="27"/>
      <c r="ACW22" s="27"/>
      <c r="ACX22" s="27"/>
    </row>
    <row r="23" spans="1:778" s="1" customFormat="1" ht="30" customHeight="1" thickBot="1" x14ac:dyDescent="0.25">
      <c r="A23" s="30"/>
      <c r="B23" s="44" t="s">
        <v>22</v>
      </c>
      <c r="C23" s="37"/>
      <c r="D23" s="16"/>
      <c r="E23" s="53">
        <f>E22</f>
        <v>45367</v>
      </c>
      <c r="F23" s="53">
        <f>E23+3</f>
        <v>45370</v>
      </c>
      <c r="G23" s="10"/>
      <c r="H23" s="10">
        <f t="shared" si="529"/>
        <v>4</v>
      </c>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c r="IV23" s="27"/>
      <c r="IW23" s="27"/>
      <c r="IX23" s="27"/>
      <c r="IY23" s="27"/>
      <c r="IZ23" s="27"/>
      <c r="JA23" s="27"/>
      <c r="JB23" s="27"/>
      <c r="JC23" s="27"/>
      <c r="JD23" s="27"/>
      <c r="JE23" s="27"/>
      <c r="JF23" s="27"/>
      <c r="JG23" s="27"/>
      <c r="JH23" s="27"/>
      <c r="JI23" s="27"/>
      <c r="JJ23" s="27"/>
      <c r="JK23" s="27"/>
      <c r="JL23" s="27"/>
      <c r="JM23" s="27"/>
      <c r="JN23" s="27"/>
      <c r="JO23" s="27"/>
      <c r="JP23" s="27"/>
      <c r="JQ23" s="27"/>
      <c r="JR23" s="27"/>
      <c r="JS23" s="27"/>
      <c r="JT23" s="27"/>
      <c r="JU23" s="27"/>
      <c r="JV23" s="27"/>
      <c r="JW23" s="27"/>
      <c r="JX23" s="27"/>
      <c r="JY23" s="27"/>
      <c r="JZ23" s="27"/>
      <c r="KA23" s="27"/>
      <c r="KB23" s="27"/>
      <c r="KC23" s="27"/>
      <c r="KD23" s="27"/>
      <c r="KE23" s="27"/>
      <c r="KF23" s="27"/>
      <c r="KG23" s="27"/>
      <c r="KH23" s="27"/>
      <c r="KI23" s="27"/>
      <c r="KJ23" s="27"/>
      <c r="KK23" s="27"/>
      <c r="KL23" s="27"/>
      <c r="KM23" s="27"/>
      <c r="KN23" s="27"/>
      <c r="KO23" s="27"/>
      <c r="KP23" s="27"/>
      <c r="KQ23" s="27"/>
      <c r="KR23" s="27"/>
      <c r="KS23" s="27"/>
      <c r="KT23" s="27"/>
      <c r="KU23" s="27"/>
      <c r="KV23" s="27"/>
      <c r="KW23" s="27"/>
      <c r="KX23" s="27"/>
      <c r="KY23" s="27"/>
      <c r="KZ23" s="27"/>
      <c r="LA23" s="27"/>
      <c r="LB23" s="27"/>
      <c r="LC23" s="27"/>
      <c r="LD23" s="27"/>
      <c r="LE23" s="27"/>
      <c r="LF23" s="27"/>
      <c r="LG23" s="27"/>
      <c r="LH23" s="27"/>
      <c r="LI23" s="27"/>
      <c r="LJ23" s="27"/>
      <c r="LK23" s="27"/>
      <c r="LL23" s="27"/>
      <c r="LM23" s="27"/>
      <c r="LN23" s="27"/>
      <c r="LO23" s="27"/>
      <c r="LP23" s="27"/>
      <c r="LQ23" s="27"/>
      <c r="LR23" s="27"/>
      <c r="LS23" s="27"/>
      <c r="LT23" s="27"/>
      <c r="LU23" s="27"/>
      <c r="LV23" s="27"/>
      <c r="LW23" s="27"/>
      <c r="LX23" s="27"/>
      <c r="LY23" s="27"/>
      <c r="LZ23" s="27"/>
      <c r="MA23" s="27"/>
      <c r="MB23" s="27"/>
      <c r="MC23" s="27"/>
      <c r="MD23" s="27"/>
      <c r="ME23" s="27"/>
      <c r="MF23" s="27"/>
      <c r="MG23" s="27"/>
      <c r="MH23" s="27"/>
      <c r="MI23" s="27"/>
      <c r="MJ23" s="27"/>
      <c r="MK23" s="27"/>
      <c r="ML23" s="27"/>
      <c r="MM23" s="27"/>
      <c r="MN23" s="27"/>
      <c r="MO23" s="27"/>
      <c r="MP23" s="27"/>
      <c r="MQ23" s="27"/>
      <c r="MR23" s="27"/>
      <c r="MS23" s="27"/>
      <c r="MT23" s="27"/>
      <c r="MU23" s="27"/>
      <c r="MV23" s="27"/>
      <c r="MW23" s="27"/>
      <c r="MX23" s="27"/>
      <c r="MY23" s="27"/>
      <c r="MZ23" s="27"/>
      <c r="NA23" s="27"/>
      <c r="NB23" s="27"/>
      <c r="NC23" s="27"/>
      <c r="ND23" s="27"/>
      <c r="NE23" s="27"/>
      <c r="NF23" s="27"/>
      <c r="NG23" s="27"/>
      <c r="NH23" s="27"/>
      <c r="NI23" s="27"/>
      <c r="NJ23" s="27"/>
      <c r="NK23" s="27"/>
      <c r="NL23" s="27"/>
      <c r="NM23" s="27"/>
      <c r="NN23" s="27"/>
      <c r="NO23" s="27"/>
      <c r="NP23" s="27"/>
      <c r="NQ23" s="27"/>
      <c r="NR23" s="27"/>
      <c r="NS23" s="27"/>
      <c r="NT23" s="27"/>
      <c r="NU23" s="27"/>
      <c r="NV23" s="27"/>
      <c r="NW23" s="27"/>
      <c r="NX23" s="27"/>
      <c r="NY23" s="27"/>
      <c r="NZ23" s="27"/>
      <c r="OA23" s="27"/>
      <c r="OB23" s="27"/>
      <c r="OC23" s="27"/>
      <c r="OD23" s="27"/>
      <c r="OE23" s="27"/>
      <c r="OF23" s="27"/>
      <c r="OG23" s="27"/>
      <c r="OH23" s="27"/>
      <c r="OI23" s="27"/>
      <c r="OJ23" s="27"/>
      <c r="OK23" s="27"/>
      <c r="OL23" s="27"/>
      <c r="OM23" s="27"/>
      <c r="ON23" s="27"/>
      <c r="OO23" s="27"/>
      <c r="OP23" s="27"/>
      <c r="OQ23" s="27"/>
      <c r="OR23" s="27"/>
      <c r="OS23" s="27"/>
      <c r="OT23" s="27"/>
      <c r="OU23" s="27"/>
      <c r="OV23" s="27"/>
      <c r="OW23" s="27"/>
      <c r="OX23" s="27"/>
      <c r="OY23" s="27"/>
      <c r="OZ23" s="27"/>
      <c r="PA23" s="27"/>
      <c r="PB23" s="27"/>
      <c r="PC23" s="27"/>
      <c r="PD23" s="27"/>
      <c r="PE23" s="27"/>
      <c r="PF23" s="27"/>
      <c r="PG23" s="27"/>
      <c r="PH23" s="27"/>
      <c r="PI23" s="27"/>
      <c r="PJ23" s="27"/>
      <c r="PK23" s="27"/>
      <c r="PL23" s="27"/>
      <c r="PM23" s="27"/>
      <c r="PN23" s="27"/>
      <c r="PO23" s="27"/>
      <c r="PP23" s="27"/>
      <c r="PQ23" s="27"/>
      <c r="PR23" s="27"/>
      <c r="PS23" s="27"/>
      <c r="PT23" s="27"/>
      <c r="PU23" s="27"/>
      <c r="PV23" s="27"/>
      <c r="PW23" s="27"/>
      <c r="PX23" s="27"/>
      <c r="PY23" s="27"/>
      <c r="PZ23" s="27"/>
      <c r="QA23" s="27"/>
      <c r="QB23" s="27"/>
      <c r="QC23" s="27"/>
      <c r="QD23" s="27"/>
      <c r="QE23" s="27"/>
      <c r="QF23" s="27"/>
      <c r="QG23" s="27"/>
      <c r="QH23" s="27"/>
      <c r="QI23" s="27"/>
      <c r="QJ23" s="27"/>
      <c r="QK23" s="27"/>
      <c r="QL23" s="27"/>
      <c r="QM23" s="27"/>
      <c r="QN23" s="27"/>
      <c r="QO23" s="27"/>
      <c r="QP23" s="27"/>
      <c r="QQ23" s="27"/>
      <c r="QR23" s="27"/>
      <c r="QS23" s="27"/>
      <c r="QT23" s="27"/>
      <c r="QU23" s="27"/>
      <c r="QV23" s="27"/>
      <c r="QW23" s="27"/>
      <c r="QX23" s="27"/>
      <c r="QY23" s="27"/>
      <c r="QZ23" s="27"/>
      <c r="RA23" s="27"/>
      <c r="RB23" s="27"/>
      <c r="RC23" s="27"/>
      <c r="RD23" s="27"/>
      <c r="RE23" s="27"/>
      <c r="RF23" s="27"/>
      <c r="RG23" s="27"/>
      <c r="RH23" s="27"/>
      <c r="RI23" s="27"/>
      <c r="RJ23" s="27"/>
      <c r="RK23" s="27"/>
      <c r="RL23" s="27"/>
      <c r="RM23" s="27"/>
      <c r="RN23" s="27"/>
      <c r="RO23" s="27"/>
      <c r="RP23" s="27"/>
      <c r="RQ23" s="27"/>
      <c r="RR23" s="27"/>
      <c r="RS23" s="27"/>
      <c r="RT23" s="27"/>
      <c r="RU23" s="27"/>
      <c r="RV23" s="27"/>
      <c r="RW23" s="27"/>
      <c r="RX23" s="27"/>
      <c r="RY23" s="27"/>
      <c r="RZ23" s="27"/>
      <c r="SA23" s="27"/>
      <c r="SB23" s="27"/>
      <c r="SC23" s="27"/>
      <c r="SD23" s="27"/>
      <c r="SE23" s="27"/>
      <c r="SF23" s="27"/>
      <c r="SG23" s="27"/>
      <c r="SH23" s="27"/>
      <c r="SI23" s="27"/>
      <c r="SJ23" s="27"/>
      <c r="SK23" s="27"/>
      <c r="SL23" s="27"/>
      <c r="SM23" s="27"/>
      <c r="SN23" s="27"/>
      <c r="SO23" s="27"/>
      <c r="SP23" s="27"/>
      <c r="SQ23" s="27"/>
      <c r="SR23" s="27"/>
      <c r="SS23" s="27"/>
      <c r="ST23" s="27"/>
      <c r="SU23" s="27"/>
      <c r="SV23" s="27"/>
      <c r="SW23" s="27"/>
      <c r="SX23" s="27"/>
      <c r="SY23" s="27"/>
      <c r="SZ23" s="27"/>
      <c r="TA23" s="27"/>
      <c r="TB23" s="27"/>
      <c r="TC23" s="27"/>
      <c r="TD23" s="27"/>
      <c r="TE23" s="27"/>
      <c r="TF23" s="27"/>
      <c r="TG23" s="27"/>
      <c r="TH23" s="27"/>
      <c r="TI23" s="27"/>
      <c r="TJ23" s="27"/>
      <c r="TK23" s="27"/>
      <c r="TL23" s="27"/>
      <c r="TM23" s="27"/>
      <c r="TN23" s="27"/>
      <c r="TO23" s="27"/>
      <c r="TP23" s="27"/>
      <c r="TQ23" s="27"/>
      <c r="TR23" s="27"/>
      <c r="TS23" s="27"/>
      <c r="TT23" s="27"/>
      <c r="TU23" s="27"/>
      <c r="TV23" s="27"/>
      <c r="TW23" s="27"/>
      <c r="TX23" s="27"/>
      <c r="TY23" s="27"/>
      <c r="TZ23" s="27"/>
      <c r="UA23" s="27"/>
      <c r="UB23" s="27"/>
      <c r="UC23" s="27"/>
      <c r="UD23" s="27"/>
      <c r="UE23" s="27"/>
      <c r="UF23" s="27"/>
      <c r="UG23" s="27"/>
      <c r="UH23" s="27"/>
      <c r="UI23" s="27"/>
      <c r="UJ23" s="27"/>
      <c r="UK23" s="27"/>
      <c r="UL23" s="27"/>
      <c r="UM23" s="27"/>
      <c r="UN23" s="27"/>
      <c r="UO23" s="27"/>
      <c r="UP23" s="27"/>
      <c r="UQ23" s="27"/>
      <c r="UR23" s="27"/>
      <c r="US23" s="27"/>
      <c r="UT23" s="27"/>
      <c r="UU23" s="27"/>
      <c r="UV23" s="27"/>
      <c r="UW23" s="27"/>
      <c r="UX23" s="27"/>
      <c r="UY23" s="27"/>
      <c r="UZ23" s="27"/>
      <c r="VA23" s="27"/>
      <c r="VB23" s="27"/>
      <c r="VC23" s="27"/>
      <c r="VD23" s="27"/>
      <c r="VE23" s="27"/>
      <c r="VF23" s="27"/>
      <c r="VG23" s="27"/>
      <c r="VH23" s="27"/>
      <c r="VI23" s="27"/>
      <c r="VJ23" s="27"/>
      <c r="VK23" s="27"/>
      <c r="VL23" s="27"/>
      <c r="VM23" s="27"/>
      <c r="VN23" s="27"/>
      <c r="VO23" s="27"/>
      <c r="VP23" s="27"/>
      <c r="VQ23" s="27"/>
      <c r="VR23" s="27"/>
      <c r="VS23" s="27"/>
      <c r="VT23" s="27"/>
      <c r="VU23" s="27"/>
      <c r="VV23" s="27"/>
      <c r="VW23" s="27"/>
      <c r="VX23" s="27"/>
      <c r="VY23" s="27"/>
      <c r="VZ23" s="27"/>
      <c r="WA23" s="27"/>
      <c r="WB23" s="27"/>
      <c r="WC23" s="27"/>
      <c r="WD23" s="27"/>
      <c r="WE23" s="27"/>
      <c r="WF23" s="27"/>
      <c r="WG23" s="27"/>
      <c r="WH23" s="27"/>
      <c r="WI23" s="27"/>
      <c r="WJ23" s="27"/>
      <c r="WK23" s="27"/>
      <c r="WL23" s="27"/>
      <c r="WM23" s="27"/>
      <c r="WN23" s="27"/>
      <c r="WO23" s="27"/>
      <c r="WP23" s="27"/>
      <c r="WQ23" s="27"/>
      <c r="WR23" s="27"/>
      <c r="WS23" s="27"/>
      <c r="WT23" s="27"/>
      <c r="WU23" s="27"/>
      <c r="WV23" s="27"/>
      <c r="WW23" s="27"/>
      <c r="WX23" s="27"/>
      <c r="WY23" s="27"/>
      <c r="WZ23" s="27"/>
      <c r="XA23" s="27"/>
      <c r="XB23" s="27"/>
      <c r="XC23" s="27"/>
      <c r="XD23" s="27"/>
      <c r="XE23" s="27"/>
      <c r="XF23" s="27"/>
      <c r="XG23" s="27"/>
      <c r="XH23" s="27"/>
      <c r="XI23" s="27"/>
      <c r="XJ23" s="27"/>
      <c r="XK23" s="27"/>
      <c r="XL23" s="27"/>
      <c r="XM23" s="27"/>
      <c r="XN23" s="27"/>
      <c r="XO23" s="27"/>
      <c r="XP23" s="27"/>
      <c r="XQ23" s="27"/>
      <c r="XR23" s="27"/>
      <c r="XS23" s="27"/>
      <c r="XT23" s="27"/>
      <c r="XU23" s="27"/>
      <c r="XV23" s="27"/>
      <c r="XW23" s="27"/>
      <c r="XX23" s="27"/>
      <c r="XY23" s="27"/>
      <c r="XZ23" s="27"/>
      <c r="YA23" s="27"/>
      <c r="YB23" s="27"/>
      <c r="YC23" s="27"/>
      <c r="YD23" s="27"/>
      <c r="YE23" s="27"/>
      <c r="YF23" s="27"/>
      <c r="YG23" s="27"/>
      <c r="YH23" s="27"/>
      <c r="YI23" s="27"/>
      <c r="YJ23" s="27"/>
      <c r="YK23" s="27"/>
      <c r="YL23" s="27"/>
      <c r="YM23" s="27"/>
      <c r="YN23" s="27"/>
      <c r="YO23" s="27"/>
      <c r="YP23" s="27"/>
      <c r="YQ23" s="27"/>
      <c r="YR23" s="27"/>
      <c r="YS23" s="27"/>
      <c r="YT23" s="27"/>
      <c r="YU23" s="27"/>
      <c r="YV23" s="27"/>
      <c r="YW23" s="27"/>
      <c r="YX23" s="27"/>
      <c r="YY23" s="27"/>
      <c r="YZ23" s="27"/>
      <c r="ZA23" s="27"/>
      <c r="ZB23" s="27"/>
      <c r="ZC23" s="27"/>
      <c r="ZD23" s="27"/>
      <c r="ZE23" s="27"/>
      <c r="ZF23" s="27"/>
      <c r="ZG23" s="27"/>
      <c r="ZH23" s="27"/>
      <c r="ZI23" s="27"/>
      <c r="ZJ23" s="27"/>
      <c r="ZK23" s="27"/>
      <c r="ZL23" s="27"/>
      <c r="ZM23" s="27"/>
      <c r="ZN23" s="27"/>
      <c r="ZO23" s="27"/>
      <c r="ZP23" s="27"/>
      <c r="ZQ23" s="27"/>
      <c r="ZR23" s="27"/>
      <c r="ZS23" s="27"/>
      <c r="ZT23" s="27"/>
      <c r="ZU23" s="27"/>
      <c r="ZV23" s="27"/>
      <c r="ZW23" s="27"/>
      <c r="ZX23" s="27"/>
      <c r="ZY23" s="27"/>
      <c r="ZZ23" s="27"/>
      <c r="AAA23" s="27"/>
      <c r="AAB23" s="27"/>
      <c r="AAC23" s="27"/>
      <c r="AAD23" s="27"/>
      <c r="AAE23" s="27"/>
      <c r="AAF23" s="27"/>
      <c r="AAG23" s="27"/>
      <c r="AAH23" s="27"/>
      <c r="AAI23" s="27"/>
      <c r="AAJ23" s="27"/>
      <c r="AAK23" s="27"/>
      <c r="AAL23" s="27"/>
      <c r="AAM23" s="27"/>
      <c r="AAN23" s="27"/>
      <c r="AAO23" s="27"/>
      <c r="AAP23" s="27"/>
      <c r="AAQ23" s="27"/>
      <c r="AAR23" s="27"/>
      <c r="AAS23" s="27"/>
      <c r="AAT23" s="27"/>
      <c r="AAU23" s="27"/>
      <c r="AAV23" s="27"/>
      <c r="AAW23" s="27"/>
      <c r="AAX23" s="27"/>
      <c r="AAY23" s="27"/>
      <c r="AAZ23" s="27"/>
      <c r="ABA23" s="27"/>
      <c r="ABB23" s="27"/>
      <c r="ABC23" s="27"/>
      <c r="ABD23" s="27"/>
      <c r="ABE23" s="27"/>
      <c r="ABF23" s="27"/>
      <c r="ABG23" s="27"/>
      <c r="ABH23" s="27"/>
      <c r="ABI23" s="27"/>
      <c r="ABJ23" s="27"/>
      <c r="ABK23" s="27"/>
      <c r="ABL23" s="27"/>
      <c r="ABM23" s="27"/>
      <c r="ABN23" s="27"/>
      <c r="ABO23" s="27"/>
      <c r="ABP23" s="27"/>
      <c r="ABQ23" s="27"/>
      <c r="ABR23" s="27"/>
      <c r="ABS23" s="27"/>
      <c r="ABT23" s="27"/>
      <c r="ABU23" s="27"/>
      <c r="ABV23" s="27"/>
      <c r="ABW23" s="27"/>
      <c r="ABX23" s="27"/>
      <c r="ABY23" s="27"/>
      <c r="ABZ23" s="27"/>
      <c r="ACA23" s="27"/>
      <c r="ACB23" s="27"/>
      <c r="ACC23" s="27"/>
      <c r="ACD23" s="27"/>
      <c r="ACE23" s="27"/>
      <c r="ACF23" s="27"/>
      <c r="ACG23" s="27"/>
      <c r="ACH23" s="27"/>
      <c r="ACI23" s="27"/>
      <c r="ACJ23" s="27"/>
      <c r="ACK23" s="27"/>
      <c r="ACL23" s="27"/>
      <c r="ACM23" s="27"/>
      <c r="ACN23" s="27"/>
      <c r="ACO23" s="27"/>
      <c r="ACP23" s="27"/>
      <c r="ACQ23" s="27"/>
      <c r="ACR23" s="27"/>
      <c r="ACS23" s="27"/>
      <c r="ACT23" s="27"/>
      <c r="ACU23" s="27"/>
      <c r="ACV23" s="27"/>
      <c r="ACW23" s="27"/>
      <c r="ACX23" s="27"/>
    </row>
    <row r="24" spans="1:778" s="1" customFormat="1" ht="30" customHeight="1" thickBot="1" x14ac:dyDescent="0.25">
      <c r="A24" s="30" t="s">
        <v>11</v>
      </c>
      <c r="B24" s="17" t="s">
        <v>24</v>
      </c>
      <c r="C24" s="38"/>
      <c r="D24" s="18"/>
      <c r="E24" s="54"/>
      <c r="F24" s="55"/>
      <c r="G24" s="10"/>
      <c r="H24" s="10" t="str">
        <f t="shared" si="529"/>
        <v/>
      </c>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B24" s="27"/>
      <c r="LC24" s="27"/>
      <c r="LD24" s="27"/>
      <c r="LE24" s="27"/>
      <c r="LF24" s="27"/>
      <c r="LG24" s="27"/>
      <c r="LH24" s="27"/>
      <c r="LI24" s="27"/>
      <c r="LJ24" s="27"/>
      <c r="LK24" s="27"/>
      <c r="LL24" s="27"/>
      <c r="LM24" s="27"/>
      <c r="LN24" s="27"/>
      <c r="LO24" s="27"/>
      <c r="LP24" s="27"/>
      <c r="LQ24" s="27"/>
      <c r="LR24" s="27"/>
      <c r="LS24" s="27"/>
      <c r="LT24" s="27"/>
      <c r="LU24" s="27"/>
      <c r="LV24" s="27"/>
      <c r="LW24" s="27"/>
      <c r="LX24" s="27"/>
      <c r="LY24" s="27"/>
      <c r="LZ24" s="27"/>
      <c r="MA24" s="27"/>
      <c r="MB24" s="27"/>
      <c r="MC24" s="27"/>
      <c r="MD24" s="27"/>
      <c r="ME24" s="27"/>
      <c r="MF24" s="27"/>
      <c r="MG24" s="27"/>
      <c r="MH24" s="27"/>
      <c r="MI24" s="27"/>
      <c r="MJ24" s="27"/>
      <c r="MK24" s="27"/>
      <c r="ML24" s="27"/>
      <c r="MM24" s="27"/>
      <c r="MN24" s="27"/>
      <c r="MO24" s="27"/>
      <c r="MP24" s="27"/>
      <c r="MQ24" s="27"/>
      <c r="MR24" s="27"/>
      <c r="MS24" s="27"/>
      <c r="MT24" s="27"/>
      <c r="MU24" s="27"/>
      <c r="MV24" s="27"/>
      <c r="MW24" s="27"/>
      <c r="MX24" s="27"/>
      <c r="MY24" s="27"/>
      <c r="MZ24" s="27"/>
      <c r="NA24" s="27"/>
      <c r="NB24" s="27"/>
      <c r="NC24" s="27"/>
      <c r="ND24" s="27"/>
      <c r="NE24" s="27"/>
      <c r="NF24" s="27"/>
      <c r="NG24" s="27"/>
      <c r="NH24" s="27"/>
      <c r="NI24" s="27"/>
      <c r="NJ24" s="27"/>
      <c r="NK24" s="27"/>
      <c r="NL24" s="27"/>
      <c r="NM24" s="27"/>
      <c r="NN24" s="27"/>
      <c r="NO24" s="27"/>
      <c r="NP24" s="27"/>
      <c r="NQ24" s="27"/>
      <c r="NR24" s="27"/>
      <c r="NS24" s="27"/>
      <c r="NT24" s="27"/>
      <c r="NU24" s="27"/>
      <c r="NV24" s="27"/>
      <c r="NW24" s="27"/>
      <c r="NX24" s="27"/>
      <c r="NY24" s="27"/>
      <c r="NZ24" s="27"/>
      <c r="OA24" s="27"/>
      <c r="OB24" s="27"/>
      <c r="OC24" s="27"/>
      <c r="OD24" s="27"/>
      <c r="OE24" s="27"/>
      <c r="OF24" s="27"/>
      <c r="OG24" s="27"/>
      <c r="OH24" s="27"/>
      <c r="OI24" s="27"/>
      <c r="OJ24" s="27"/>
      <c r="OK24" s="27"/>
      <c r="OL24" s="27"/>
      <c r="OM24" s="27"/>
      <c r="ON24" s="27"/>
      <c r="OO24" s="27"/>
      <c r="OP24" s="27"/>
      <c r="OQ24" s="27"/>
      <c r="OR24" s="27"/>
      <c r="OS24" s="27"/>
      <c r="OT24" s="27"/>
      <c r="OU24" s="27"/>
      <c r="OV24" s="27"/>
      <c r="OW24" s="27"/>
      <c r="OX24" s="27"/>
      <c r="OY24" s="27"/>
      <c r="OZ24" s="27"/>
      <c r="PA24" s="27"/>
      <c r="PB24" s="27"/>
      <c r="PC24" s="27"/>
      <c r="PD24" s="27"/>
      <c r="PE24" s="27"/>
      <c r="PF24" s="27"/>
      <c r="PG24" s="27"/>
      <c r="PH24" s="27"/>
      <c r="PI24" s="27"/>
      <c r="PJ24" s="27"/>
      <c r="PK24" s="27"/>
      <c r="PL24" s="27"/>
      <c r="PM24" s="27"/>
      <c r="PN24" s="27"/>
      <c r="PO24" s="27"/>
      <c r="PP24" s="27"/>
      <c r="PQ24" s="27"/>
      <c r="PR24" s="27"/>
      <c r="PS24" s="27"/>
      <c r="PT24" s="27"/>
      <c r="PU24" s="27"/>
      <c r="PV24" s="27"/>
      <c r="PW24" s="27"/>
      <c r="PX24" s="27"/>
      <c r="PY24" s="27"/>
      <c r="PZ24" s="27"/>
      <c r="QA24" s="27"/>
      <c r="QB24" s="27"/>
      <c r="QC24" s="27"/>
      <c r="QD24" s="27"/>
      <c r="QE24" s="27"/>
      <c r="QF24" s="27"/>
      <c r="QG24" s="27"/>
      <c r="QH24" s="27"/>
      <c r="QI24" s="27"/>
      <c r="QJ24" s="27"/>
      <c r="QK24" s="27"/>
      <c r="QL24" s="27"/>
      <c r="QM24" s="27"/>
      <c r="QN24" s="27"/>
      <c r="QO24" s="27"/>
      <c r="QP24" s="27"/>
      <c r="QQ24" s="27"/>
      <c r="QR24" s="27"/>
      <c r="QS24" s="27"/>
      <c r="QT24" s="27"/>
      <c r="QU24" s="27"/>
      <c r="QV24" s="27"/>
      <c r="QW24" s="27"/>
      <c r="QX24" s="27"/>
      <c r="QY24" s="27"/>
      <c r="QZ24" s="27"/>
      <c r="RA24" s="27"/>
      <c r="RB24" s="27"/>
      <c r="RC24" s="27"/>
      <c r="RD24" s="27"/>
      <c r="RE24" s="27"/>
      <c r="RF24" s="27"/>
      <c r="RG24" s="27"/>
      <c r="RH24" s="27"/>
      <c r="RI24" s="27"/>
      <c r="RJ24" s="27"/>
      <c r="RK24" s="27"/>
      <c r="RL24" s="27"/>
      <c r="RM24" s="27"/>
      <c r="RN24" s="27"/>
      <c r="RO24" s="27"/>
      <c r="RP24" s="27"/>
      <c r="RQ24" s="27"/>
      <c r="RR24" s="27"/>
      <c r="RS24" s="27"/>
      <c r="RT24" s="27"/>
      <c r="RU24" s="27"/>
      <c r="RV24" s="27"/>
      <c r="RW24" s="27"/>
      <c r="RX24" s="27"/>
      <c r="RY24" s="27"/>
      <c r="RZ24" s="27"/>
      <c r="SA24" s="27"/>
      <c r="SB24" s="27"/>
      <c r="SC24" s="27"/>
      <c r="SD24" s="27"/>
      <c r="SE24" s="27"/>
      <c r="SF24" s="27"/>
      <c r="SG24" s="27"/>
      <c r="SH24" s="27"/>
      <c r="SI24" s="27"/>
      <c r="SJ24" s="27"/>
      <c r="SK24" s="27"/>
      <c r="SL24" s="27"/>
      <c r="SM24" s="27"/>
      <c r="SN24" s="27"/>
      <c r="SO24" s="27"/>
      <c r="SP24" s="27"/>
      <c r="SQ24" s="27"/>
      <c r="SR24" s="27"/>
      <c r="SS24" s="27"/>
      <c r="ST24" s="27"/>
      <c r="SU24" s="27"/>
      <c r="SV24" s="27"/>
      <c r="SW24" s="27"/>
      <c r="SX24" s="27"/>
      <c r="SY24" s="27"/>
      <c r="SZ24" s="27"/>
      <c r="TA24" s="27"/>
      <c r="TB24" s="27"/>
      <c r="TC24" s="27"/>
      <c r="TD24" s="27"/>
      <c r="TE24" s="27"/>
      <c r="TF24" s="27"/>
      <c r="TG24" s="27"/>
      <c r="TH24" s="27"/>
      <c r="TI24" s="27"/>
      <c r="TJ24" s="27"/>
      <c r="TK24" s="27"/>
      <c r="TL24" s="27"/>
      <c r="TM24" s="27"/>
      <c r="TN24" s="27"/>
      <c r="TO24" s="27"/>
      <c r="TP24" s="27"/>
      <c r="TQ24" s="27"/>
      <c r="TR24" s="27"/>
      <c r="TS24" s="27"/>
      <c r="TT24" s="27"/>
      <c r="TU24" s="27"/>
      <c r="TV24" s="27"/>
      <c r="TW24" s="27"/>
      <c r="TX24" s="27"/>
      <c r="TY24" s="27"/>
      <c r="TZ24" s="27"/>
      <c r="UA24" s="27"/>
      <c r="UB24" s="27"/>
      <c r="UC24" s="27"/>
      <c r="UD24" s="27"/>
      <c r="UE24" s="27"/>
      <c r="UF24" s="27"/>
      <c r="UG24" s="27"/>
      <c r="UH24" s="27"/>
      <c r="UI24" s="27"/>
      <c r="UJ24" s="27"/>
      <c r="UK24" s="27"/>
      <c r="UL24" s="27"/>
      <c r="UM24" s="27"/>
      <c r="UN24" s="27"/>
      <c r="UO24" s="27"/>
      <c r="UP24" s="27"/>
      <c r="UQ24" s="27"/>
      <c r="UR24" s="27"/>
      <c r="US24" s="27"/>
      <c r="UT24" s="27"/>
      <c r="UU24" s="27"/>
      <c r="UV24" s="27"/>
      <c r="UW24" s="27"/>
      <c r="UX24" s="27"/>
      <c r="UY24" s="27"/>
      <c r="UZ24" s="27"/>
      <c r="VA24" s="27"/>
      <c r="VB24" s="27"/>
      <c r="VC24" s="27"/>
      <c r="VD24" s="27"/>
      <c r="VE24" s="27"/>
      <c r="VF24" s="27"/>
      <c r="VG24" s="27"/>
      <c r="VH24" s="27"/>
      <c r="VI24" s="27"/>
      <c r="VJ24" s="27"/>
      <c r="VK24" s="27"/>
      <c r="VL24" s="27"/>
      <c r="VM24" s="27"/>
      <c r="VN24" s="27"/>
      <c r="VO24" s="27"/>
      <c r="VP24" s="27"/>
      <c r="VQ24" s="27"/>
      <c r="VR24" s="27"/>
      <c r="VS24" s="27"/>
      <c r="VT24" s="27"/>
      <c r="VU24" s="27"/>
      <c r="VV24" s="27"/>
      <c r="VW24" s="27"/>
      <c r="VX24" s="27"/>
      <c r="VY24" s="27"/>
      <c r="VZ24" s="27"/>
      <c r="WA24" s="27"/>
      <c r="WB24" s="27"/>
      <c r="WC24" s="27"/>
      <c r="WD24" s="27"/>
      <c r="WE24" s="27"/>
      <c r="WF24" s="27"/>
      <c r="WG24" s="27"/>
      <c r="WH24" s="27"/>
      <c r="WI24" s="27"/>
      <c r="WJ24" s="27"/>
      <c r="WK24" s="27"/>
      <c r="WL24" s="27"/>
      <c r="WM24" s="27"/>
      <c r="WN24" s="27"/>
      <c r="WO24" s="27"/>
      <c r="WP24" s="27"/>
      <c r="WQ24" s="27"/>
      <c r="WR24" s="27"/>
      <c r="WS24" s="27"/>
      <c r="WT24" s="27"/>
      <c r="WU24" s="27"/>
      <c r="WV24" s="27"/>
      <c r="WW24" s="27"/>
      <c r="WX24" s="27"/>
      <c r="WY24" s="27"/>
      <c r="WZ24" s="27"/>
      <c r="XA24" s="27"/>
      <c r="XB24" s="27"/>
      <c r="XC24" s="27"/>
      <c r="XD24" s="27"/>
      <c r="XE24" s="27"/>
      <c r="XF24" s="27"/>
      <c r="XG24" s="27"/>
      <c r="XH24" s="27"/>
      <c r="XI24" s="27"/>
      <c r="XJ24" s="27"/>
      <c r="XK24" s="27"/>
      <c r="XL24" s="27"/>
      <c r="XM24" s="27"/>
      <c r="XN24" s="27"/>
      <c r="XO24" s="27"/>
      <c r="XP24" s="27"/>
      <c r="XQ24" s="27"/>
      <c r="XR24" s="27"/>
      <c r="XS24" s="27"/>
      <c r="XT24" s="27"/>
      <c r="XU24" s="27"/>
      <c r="XV24" s="27"/>
      <c r="XW24" s="27"/>
      <c r="XX24" s="27"/>
      <c r="XY24" s="27"/>
      <c r="XZ24" s="27"/>
      <c r="YA24" s="27"/>
      <c r="YB24" s="27"/>
      <c r="YC24" s="27"/>
      <c r="YD24" s="27"/>
      <c r="YE24" s="27"/>
      <c r="YF24" s="27"/>
      <c r="YG24" s="27"/>
      <c r="YH24" s="27"/>
      <c r="YI24" s="27"/>
      <c r="YJ24" s="27"/>
      <c r="YK24" s="27"/>
      <c r="YL24" s="27"/>
      <c r="YM24" s="27"/>
      <c r="YN24" s="27"/>
      <c r="YO24" s="27"/>
      <c r="YP24" s="27"/>
      <c r="YQ24" s="27"/>
      <c r="YR24" s="27"/>
      <c r="YS24" s="27"/>
      <c r="YT24" s="27"/>
      <c r="YU24" s="27"/>
      <c r="YV24" s="27"/>
      <c r="YW24" s="27"/>
      <c r="YX24" s="27"/>
      <c r="YY24" s="27"/>
      <c r="YZ24" s="27"/>
      <c r="ZA24" s="27"/>
      <c r="ZB24" s="27"/>
      <c r="ZC24" s="27"/>
      <c r="ZD24" s="27"/>
      <c r="ZE24" s="27"/>
      <c r="ZF24" s="27"/>
      <c r="ZG24" s="27"/>
      <c r="ZH24" s="27"/>
      <c r="ZI24" s="27"/>
      <c r="ZJ24" s="27"/>
      <c r="ZK24" s="27"/>
      <c r="ZL24" s="27"/>
      <c r="ZM24" s="27"/>
      <c r="ZN24" s="27"/>
      <c r="ZO24" s="27"/>
      <c r="ZP24" s="27"/>
      <c r="ZQ24" s="27"/>
      <c r="ZR24" s="27"/>
      <c r="ZS24" s="27"/>
      <c r="ZT24" s="27"/>
      <c r="ZU24" s="27"/>
      <c r="ZV24" s="27"/>
      <c r="ZW24" s="27"/>
      <c r="ZX24" s="27"/>
      <c r="ZY24" s="27"/>
      <c r="ZZ24" s="27"/>
      <c r="AAA24" s="27"/>
      <c r="AAB24" s="27"/>
      <c r="AAC24" s="27"/>
      <c r="AAD24" s="27"/>
      <c r="AAE24" s="27"/>
      <c r="AAF24" s="27"/>
      <c r="AAG24" s="27"/>
      <c r="AAH24" s="27"/>
      <c r="AAI24" s="27"/>
      <c r="AAJ24" s="27"/>
      <c r="AAK24" s="27"/>
      <c r="AAL24" s="27"/>
      <c r="AAM24" s="27"/>
      <c r="AAN24" s="27"/>
      <c r="AAO24" s="27"/>
      <c r="AAP24" s="27"/>
      <c r="AAQ24" s="27"/>
      <c r="AAR24" s="27"/>
      <c r="AAS24" s="27"/>
      <c r="AAT24" s="27"/>
      <c r="AAU24" s="27"/>
      <c r="AAV24" s="27"/>
      <c r="AAW24" s="27"/>
      <c r="AAX24" s="27"/>
      <c r="AAY24" s="27"/>
      <c r="AAZ24" s="27"/>
      <c r="ABA24" s="27"/>
      <c r="ABB24" s="27"/>
      <c r="ABC24" s="27"/>
      <c r="ABD24" s="27"/>
      <c r="ABE24" s="27"/>
      <c r="ABF24" s="27"/>
      <c r="ABG24" s="27"/>
      <c r="ABH24" s="27"/>
      <c r="ABI24" s="27"/>
      <c r="ABJ24" s="27"/>
      <c r="ABK24" s="27"/>
      <c r="ABL24" s="27"/>
      <c r="ABM24" s="27"/>
      <c r="ABN24" s="27"/>
      <c r="ABO24" s="27"/>
      <c r="ABP24" s="27"/>
      <c r="ABQ24" s="27"/>
      <c r="ABR24" s="27"/>
      <c r="ABS24" s="27"/>
      <c r="ABT24" s="27"/>
      <c r="ABU24" s="27"/>
      <c r="ABV24" s="27"/>
      <c r="ABW24" s="27"/>
      <c r="ABX24" s="27"/>
      <c r="ABY24" s="27"/>
      <c r="ABZ24" s="27"/>
      <c r="ACA24" s="27"/>
      <c r="ACB24" s="27"/>
      <c r="ACC24" s="27"/>
      <c r="ACD24" s="27"/>
      <c r="ACE24" s="27"/>
      <c r="ACF24" s="27"/>
      <c r="ACG24" s="27"/>
      <c r="ACH24" s="27"/>
      <c r="ACI24" s="27"/>
      <c r="ACJ24" s="27"/>
      <c r="ACK24" s="27"/>
      <c r="ACL24" s="27"/>
      <c r="ACM24" s="27"/>
      <c r="ACN24" s="27"/>
      <c r="ACO24" s="27"/>
      <c r="ACP24" s="27"/>
      <c r="ACQ24" s="27"/>
      <c r="ACR24" s="27"/>
      <c r="ACS24" s="27"/>
      <c r="ACT24" s="27"/>
      <c r="ACU24" s="27"/>
      <c r="ACV24" s="27"/>
      <c r="ACW24" s="27"/>
      <c r="ACX24" s="27"/>
    </row>
    <row r="25" spans="1:778" s="1" customFormat="1" ht="30" customHeight="1" thickBot="1" x14ac:dyDescent="0.25">
      <c r="A25" s="30"/>
      <c r="B25" s="45" t="s">
        <v>18</v>
      </c>
      <c r="C25" s="39"/>
      <c r="D25" s="19"/>
      <c r="E25" s="68">
        <f>F23+15</f>
        <v>45385</v>
      </c>
      <c r="F25" s="56">
        <f>E25+H25</f>
        <v>45392</v>
      </c>
      <c r="G25" s="10"/>
      <c r="H25" s="10">
        <v>7</v>
      </c>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B25" s="27"/>
      <c r="LC25" s="27"/>
      <c r="LD25" s="27"/>
      <c r="LE25" s="27"/>
      <c r="LF25" s="27"/>
      <c r="LG25" s="27"/>
      <c r="LH25" s="27"/>
      <c r="LI25" s="27"/>
      <c r="LJ25" s="27"/>
      <c r="LK25" s="27"/>
      <c r="LL25" s="27"/>
      <c r="LM25" s="27"/>
      <c r="LN25" s="27"/>
      <c r="LO25" s="27"/>
      <c r="LP25" s="27"/>
      <c r="LQ25" s="27"/>
      <c r="LR25" s="27"/>
      <c r="LS25" s="27"/>
      <c r="LT25" s="27"/>
      <c r="LU25" s="27"/>
      <c r="LV25" s="27"/>
      <c r="LW25" s="27"/>
      <c r="LX25" s="27"/>
      <c r="LY25" s="27"/>
      <c r="LZ25" s="27"/>
      <c r="MA25" s="27"/>
      <c r="MB25" s="27"/>
      <c r="MC25" s="27"/>
      <c r="MD25" s="27"/>
      <c r="ME25" s="27"/>
      <c r="MF25" s="27"/>
      <c r="MG25" s="27"/>
      <c r="MH25" s="27"/>
      <c r="MI25" s="27"/>
      <c r="MJ25" s="27"/>
      <c r="MK25" s="27"/>
      <c r="ML25" s="27"/>
      <c r="MM25" s="27"/>
      <c r="MN25" s="27"/>
      <c r="MO25" s="27"/>
      <c r="MP25" s="27"/>
      <c r="MQ25" s="27"/>
      <c r="MR25" s="27"/>
      <c r="MS25" s="27"/>
      <c r="MT25" s="27"/>
      <c r="MU25" s="27"/>
      <c r="MV25" s="27"/>
      <c r="MW25" s="27"/>
      <c r="MX25" s="27"/>
      <c r="MY25" s="27"/>
      <c r="MZ25" s="27"/>
      <c r="NA25" s="27"/>
      <c r="NB25" s="27"/>
      <c r="NC25" s="27"/>
      <c r="ND25" s="27"/>
      <c r="NE25" s="27"/>
      <c r="NF25" s="27"/>
      <c r="NG25" s="27"/>
      <c r="NH25" s="27"/>
      <c r="NI25" s="27"/>
      <c r="NJ25" s="27"/>
      <c r="NK25" s="27"/>
      <c r="NL25" s="27"/>
      <c r="NM25" s="27"/>
      <c r="NN25" s="27"/>
      <c r="NO25" s="27"/>
      <c r="NP25" s="27"/>
      <c r="NQ25" s="27"/>
      <c r="NR25" s="27"/>
      <c r="NS25" s="27"/>
      <c r="NT25" s="27"/>
      <c r="NU25" s="27"/>
      <c r="NV25" s="27"/>
      <c r="NW25" s="27"/>
      <c r="NX25" s="27"/>
      <c r="NY25" s="27"/>
      <c r="NZ25" s="27"/>
      <c r="OA25" s="27"/>
      <c r="OB25" s="27"/>
      <c r="OC25" s="27"/>
      <c r="OD25" s="27"/>
      <c r="OE25" s="27"/>
      <c r="OF25" s="27"/>
      <c r="OG25" s="27"/>
      <c r="OH25" s="27"/>
      <c r="OI25" s="27"/>
      <c r="OJ25" s="27"/>
      <c r="OK25" s="27"/>
      <c r="OL25" s="27"/>
      <c r="OM25" s="27"/>
      <c r="ON25" s="27"/>
      <c r="OO25" s="27"/>
      <c r="OP25" s="27"/>
      <c r="OQ25" s="27"/>
      <c r="OR25" s="27"/>
      <c r="OS25" s="27"/>
      <c r="OT25" s="27"/>
      <c r="OU25" s="27"/>
      <c r="OV25" s="27"/>
      <c r="OW25" s="27"/>
      <c r="OX25" s="27"/>
      <c r="OY25" s="27"/>
      <c r="OZ25" s="27"/>
      <c r="PA25" s="27"/>
      <c r="PB25" s="27"/>
      <c r="PC25" s="27"/>
      <c r="PD25" s="27"/>
      <c r="PE25" s="27"/>
      <c r="PF25" s="27"/>
      <c r="PG25" s="27"/>
      <c r="PH25" s="27"/>
      <c r="PI25" s="27"/>
      <c r="PJ25" s="27"/>
      <c r="PK25" s="27"/>
      <c r="PL25" s="27"/>
      <c r="PM25" s="27"/>
      <c r="PN25" s="27"/>
      <c r="PO25" s="27"/>
      <c r="PP25" s="27"/>
      <c r="PQ25" s="27"/>
      <c r="PR25" s="27"/>
      <c r="PS25" s="27"/>
      <c r="PT25" s="27"/>
      <c r="PU25" s="27"/>
      <c r="PV25" s="27"/>
      <c r="PW25" s="27"/>
      <c r="PX25" s="27"/>
      <c r="PY25" s="27"/>
      <c r="PZ25" s="27"/>
      <c r="QA25" s="27"/>
      <c r="QB25" s="27"/>
      <c r="QC25" s="27"/>
      <c r="QD25" s="27"/>
      <c r="QE25" s="27"/>
      <c r="QF25" s="27"/>
      <c r="QG25" s="27"/>
      <c r="QH25" s="27"/>
      <c r="QI25" s="27"/>
      <c r="QJ25" s="27"/>
      <c r="QK25" s="27"/>
      <c r="QL25" s="27"/>
      <c r="QM25" s="27"/>
      <c r="QN25" s="27"/>
      <c r="QO25" s="27"/>
      <c r="QP25" s="27"/>
      <c r="QQ25" s="27"/>
      <c r="QR25" s="27"/>
      <c r="QS25" s="27"/>
      <c r="QT25" s="27"/>
      <c r="QU25" s="27"/>
      <c r="QV25" s="27"/>
      <c r="QW25" s="27"/>
      <c r="QX25" s="27"/>
      <c r="QY25" s="27"/>
      <c r="QZ25" s="27"/>
      <c r="RA25" s="27"/>
      <c r="RB25" s="27"/>
      <c r="RC25" s="27"/>
      <c r="RD25" s="27"/>
      <c r="RE25" s="27"/>
      <c r="RF25" s="27"/>
      <c r="RG25" s="27"/>
      <c r="RH25" s="27"/>
      <c r="RI25" s="27"/>
      <c r="RJ25" s="27"/>
      <c r="RK25" s="27"/>
      <c r="RL25" s="27"/>
      <c r="RM25" s="27"/>
      <c r="RN25" s="27"/>
      <c r="RO25" s="27"/>
      <c r="RP25" s="27"/>
      <c r="RQ25" s="27"/>
      <c r="RR25" s="27"/>
      <c r="RS25" s="27"/>
      <c r="RT25" s="27"/>
      <c r="RU25" s="27"/>
      <c r="RV25" s="27"/>
      <c r="RW25" s="27"/>
      <c r="RX25" s="27"/>
      <c r="RY25" s="27"/>
      <c r="RZ25" s="27"/>
      <c r="SA25" s="27"/>
      <c r="SB25" s="27"/>
      <c r="SC25" s="27"/>
      <c r="SD25" s="27"/>
      <c r="SE25" s="27"/>
      <c r="SF25" s="27"/>
      <c r="SG25" s="27"/>
      <c r="SH25" s="27"/>
      <c r="SI25" s="27"/>
      <c r="SJ25" s="27"/>
      <c r="SK25" s="27"/>
      <c r="SL25" s="27"/>
      <c r="SM25" s="27"/>
      <c r="SN25" s="27"/>
      <c r="SO25" s="27"/>
      <c r="SP25" s="27"/>
      <c r="SQ25" s="27"/>
      <c r="SR25" s="27"/>
      <c r="SS25" s="27"/>
      <c r="ST25" s="27"/>
      <c r="SU25" s="27"/>
      <c r="SV25" s="27"/>
      <c r="SW25" s="27"/>
      <c r="SX25" s="27"/>
      <c r="SY25" s="27"/>
      <c r="SZ25" s="27"/>
      <c r="TA25" s="27"/>
      <c r="TB25" s="27"/>
      <c r="TC25" s="27"/>
      <c r="TD25" s="27"/>
      <c r="TE25" s="27"/>
      <c r="TF25" s="27"/>
      <c r="TG25" s="27"/>
      <c r="TH25" s="27"/>
      <c r="TI25" s="27"/>
      <c r="TJ25" s="27"/>
      <c r="TK25" s="27"/>
      <c r="TL25" s="27"/>
      <c r="TM25" s="27"/>
      <c r="TN25" s="27"/>
      <c r="TO25" s="27"/>
      <c r="TP25" s="27"/>
      <c r="TQ25" s="27"/>
      <c r="TR25" s="27"/>
      <c r="TS25" s="27"/>
      <c r="TT25" s="27"/>
      <c r="TU25" s="27"/>
      <c r="TV25" s="27"/>
      <c r="TW25" s="27"/>
      <c r="TX25" s="27"/>
      <c r="TY25" s="27"/>
      <c r="TZ25" s="27"/>
      <c r="UA25" s="27"/>
      <c r="UB25" s="27"/>
      <c r="UC25" s="27"/>
      <c r="UD25" s="27"/>
      <c r="UE25" s="27"/>
      <c r="UF25" s="27"/>
      <c r="UG25" s="27"/>
      <c r="UH25" s="27"/>
      <c r="UI25" s="27"/>
      <c r="UJ25" s="27"/>
      <c r="UK25" s="27"/>
      <c r="UL25" s="27"/>
      <c r="UM25" s="27"/>
      <c r="UN25" s="27"/>
      <c r="UO25" s="27"/>
      <c r="UP25" s="27"/>
      <c r="UQ25" s="27"/>
      <c r="UR25" s="27"/>
      <c r="US25" s="27"/>
      <c r="UT25" s="27"/>
      <c r="UU25" s="27"/>
      <c r="UV25" s="27"/>
      <c r="UW25" s="27"/>
      <c r="UX25" s="27"/>
      <c r="UY25" s="27"/>
      <c r="UZ25" s="27"/>
      <c r="VA25" s="27"/>
      <c r="VB25" s="27"/>
      <c r="VC25" s="27"/>
      <c r="VD25" s="27"/>
      <c r="VE25" s="27"/>
      <c r="VF25" s="27"/>
      <c r="VG25" s="27"/>
      <c r="VH25" s="27"/>
      <c r="VI25" s="27"/>
      <c r="VJ25" s="27"/>
      <c r="VK25" s="27"/>
      <c r="VL25" s="27"/>
      <c r="VM25" s="27"/>
      <c r="VN25" s="27"/>
      <c r="VO25" s="27"/>
      <c r="VP25" s="27"/>
      <c r="VQ25" s="27"/>
      <c r="VR25" s="27"/>
      <c r="VS25" s="27"/>
      <c r="VT25" s="27"/>
      <c r="VU25" s="27"/>
      <c r="VV25" s="27"/>
      <c r="VW25" s="27"/>
      <c r="VX25" s="27"/>
      <c r="VY25" s="27"/>
      <c r="VZ25" s="27"/>
      <c r="WA25" s="27"/>
      <c r="WB25" s="27"/>
      <c r="WC25" s="27"/>
      <c r="WD25" s="27"/>
      <c r="WE25" s="27"/>
      <c r="WF25" s="27"/>
      <c r="WG25" s="27"/>
      <c r="WH25" s="27"/>
      <c r="WI25" s="27"/>
      <c r="WJ25" s="27"/>
      <c r="WK25" s="27"/>
      <c r="WL25" s="27"/>
      <c r="WM25" s="27"/>
      <c r="WN25" s="27"/>
      <c r="WO25" s="27"/>
      <c r="WP25" s="27"/>
      <c r="WQ25" s="27"/>
      <c r="WR25" s="27"/>
      <c r="WS25" s="27"/>
      <c r="WT25" s="27"/>
      <c r="WU25" s="27"/>
      <c r="WV25" s="27"/>
      <c r="WW25" s="27"/>
      <c r="WX25" s="27"/>
      <c r="WY25" s="27"/>
      <c r="WZ25" s="27"/>
      <c r="XA25" s="27"/>
      <c r="XB25" s="27"/>
      <c r="XC25" s="27"/>
      <c r="XD25" s="27"/>
      <c r="XE25" s="27"/>
      <c r="XF25" s="27"/>
      <c r="XG25" s="27"/>
      <c r="XH25" s="27"/>
      <c r="XI25" s="27"/>
      <c r="XJ25" s="27"/>
      <c r="XK25" s="27"/>
      <c r="XL25" s="27"/>
      <c r="XM25" s="27"/>
      <c r="XN25" s="27"/>
      <c r="XO25" s="27"/>
      <c r="XP25" s="27"/>
      <c r="XQ25" s="27"/>
      <c r="XR25" s="27"/>
      <c r="XS25" s="27"/>
      <c r="XT25" s="27"/>
      <c r="XU25" s="27"/>
      <c r="XV25" s="27"/>
      <c r="XW25" s="27"/>
      <c r="XX25" s="27"/>
      <c r="XY25" s="27"/>
      <c r="XZ25" s="27"/>
      <c r="YA25" s="27"/>
      <c r="YB25" s="27"/>
      <c r="YC25" s="27"/>
      <c r="YD25" s="27"/>
      <c r="YE25" s="27"/>
      <c r="YF25" s="27"/>
      <c r="YG25" s="27"/>
      <c r="YH25" s="27"/>
      <c r="YI25" s="27"/>
      <c r="YJ25" s="27"/>
      <c r="YK25" s="27"/>
      <c r="YL25" s="27"/>
      <c r="YM25" s="27"/>
      <c r="YN25" s="27"/>
      <c r="YO25" s="27"/>
      <c r="YP25" s="27"/>
      <c r="YQ25" s="27"/>
      <c r="YR25" s="27"/>
      <c r="YS25" s="27"/>
      <c r="YT25" s="27"/>
      <c r="YU25" s="27"/>
      <c r="YV25" s="27"/>
      <c r="YW25" s="27"/>
      <c r="YX25" s="27"/>
      <c r="YY25" s="27"/>
      <c r="YZ25" s="27"/>
      <c r="ZA25" s="27"/>
      <c r="ZB25" s="27"/>
      <c r="ZC25" s="27"/>
      <c r="ZD25" s="27"/>
      <c r="ZE25" s="27"/>
      <c r="ZF25" s="27"/>
      <c r="ZG25" s="27"/>
      <c r="ZH25" s="27"/>
      <c r="ZI25" s="27"/>
      <c r="ZJ25" s="27"/>
      <c r="ZK25" s="27"/>
      <c r="ZL25" s="27"/>
      <c r="ZM25" s="27"/>
      <c r="ZN25" s="27"/>
      <c r="ZO25" s="27"/>
      <c r="ZP25" s="27"/>
      <c r="ZQ25" s="27"/>
      <c r="ZR25" s="27"/>
      <c r="ZS25" s="27"/>
      <c r="ZT25" s="27"/>
      <c r="ZU25" s="27"/>
      <c r="ZV25" s="27"/>
      <c r="ZW25" s="27"/>
      <c r="ZX25" s="27"/>
      <c r="ZY25" s="27"/>
      <c r="ZZ25" s="27"/>
      <c r="AAA25" s="27"/>
      <c r="AAB25" s="27"/>
      <c r="AAC25" s="27"/>
      <c r="AAD25" s="27"/>
      <c r="AAE25" s="27"/>
      <c r="AAF25" s="27"/>
      <c r="AAG25" s="27"/>
      <c r="AAH25" s="27"/>
      <c r="AAI25" s="27"/>
      <c r="AAJ25" s="27"/>
      <c r="AAK25" s="27"/>
      <c r="AAL25" s="27"/>
      <c r="AAM25" s="27"/>
      <c r="AAN25" s="27"/>
      <c r="AAO25" s="27"/>
      <c r="AAP25" s="27"/>
      <c r="AAQ25" s="27"/>
      <c r="AAR25" s="27"/>
      <c r="AAS25" s="27"/>
      <c r="AAT25" s="27"/>
      <c r="AAU25" s="27"/>
      <c r="AAV25" s="27"/>
      <c r="AAW25" s="27"/>
      <c r="AAX25" s="27"/>
      <c r="AAY25" s="27"/>
      <c r="AAZ25" s="27"/>
      <c r="ABA25" s="27"/>
      <c r="ABB25" s="27"/>
      <c r="ABC25" s="27"/>
      <c r="ABD25" s="27"/>
      <c r="ABE25" s="27"/>
      <c r="ABF25" s="27"/>
      <c r="ABG25" s="27"/>
      <c r="ABH25" s="27"/>
      <c r="ABI25" s="27"/>
      <c r="ABJ25" s="27"/>
      <c r="ABK25" s="27"/>
      <c r="ABL25" s="27"/>
      <c r="ABM25" s="27"/>
      <c r="ABN25" s="27"/>
      <c r="ABO25" s="27"/>
      <c r="ABP25" s="27"/>
      <c r="ABQ25" s="27"/>
      <c r="ABR25" s="27"/>
      <c r="ABS25" s="27"/>
      <c r="ABT25" s="27"/>
      <c r="ABU25" s="27"/>
      <c r="ABV25" s="27"/>
      <c r="ABW25" s="27"/>
      <c r="ABX25" s="27"/>
      <c r="ABY25" s="27"/>
      <c r="ABZ25" s="27"/>
      <c r="ACA25" s="27"/>
      <c r="ACB25" s="27"/>
      <c r="ACC25" s="27"/>
      <c r="ACD25" s="27"/>
      <c r="ACE25" s="27"/>
      <c r="ACF25" s="27"/>
      <c r="ACG25" s="27"/>
      <c r="ACH25" s="27"/>
      <c r="ACI25" s="27"/>
      <c r="ACJ25" s="27"/>
      <c r="ACK25" s="27"/>
      <c r="ACL25" s="27"/>
      <c r="ACM25" s="27"/>
      <c r="ACN25" s="27"/>
      <c r="ACO25" s="27"/>
      <c r="ACP25" s="27"/>
      <c r="ACQ25" s="27"/>
      <c r="ACR25" s="27"/>
      <c r="ACS25" s="27"/>
      <c r="ACT25" s="27"/>
      <c r="ACU25" s="27"/>
      <c r="ACV25" s="27"/>
      <c r="ACW25" s="27"/>
      <c r="ACX25" s="27"/>
    </row>
    <row r="26" spans="1:778" s="1" customFormat="1" ht="30" customHeight="1" thickBot="1" x14ac:dyDescent="0.25">
      <c r="A26" s="30"/>
      <c r="B26" s="45" t="s">
        <v>19</v>
      </c>
      <c r="C26" s="39"/>
      <c r="D26" s="19"/>
      <c r="E26" s="56">
        <f>F25+1</f>
        <v>45393</v>
      </c>
      <c r="F26" s="56">
        <f t="shared" ref="F26:F29" si="532">E26+H26</f>
        <v>45396</v>
      </c>
      <c r="G26" s="10"/>
      <c r="H26" s="10">
        <v>3</v>
      </c>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B26" s="27"/>
      <c r="LC26" s="27"/>
      <c r="LD26" s="27"/>
      <c r="LE26" s="27"/>
      <c r="LF26" s="27"/>
      <c r="LG26" s="27"/>
      <c r="LH26" s="27"/>
      <c r="LI26" s="27"/>
      <c r="LJ26" s="27"/>
      <c r="LK26" s="27"/>
      <c r="LL26" s="27"/>
      <c r="LM26" s="27"/>
      <c r="LN26" s="27"/>
      <c r="LO26" s="27"/>
      <c r="LP26" s="27"/>
      <c r="LQ26" s="27"/>
      <c r="LR26" s="27"/>
      <c r="LS26" s="27"/>
      <c r="LT26" s="27"/>
      <c r="LU26" s="27"/>
      <c r="LV26" s="27"/>
      <c r="LW26" s="27"/>
      <c r="LX26" s="27"/>
      <c r="LY26" s="27"/>
      <c r="LZ26" s="27"/>
      <c r="MA26" s="27"/>
      <c r="MB26" s="27"/>
      <c r="MC26" s="27"/>
      <c r="MD26" s="27"/>
      <c r="ME26" s="27"/>
      <c r="MF26" s="27"/>
      <c r="MG26" s="27"/>
      <c r="MH26" s="27"/>
      <c r="MI26" s="27"/>
      <c r="MJ26" s="27"/>
      <c r="MK26" s="27"/>
      <c r="ML26" s="27"/>
      <c r="MM26" s="27"/>
      <c r="MN26" s="27"/>
      <c r="MO26" s="27"/>
      <c r="MP26" s="27"/>
      <c r="MQ26" s="27"/>
      <c r="MR26" s="27"/>
      <c r="MS26" s="27"/>
      <c r="MT26" s="27"/>
      <c r="MU26" s="27"/>
      <c r="MV26" s="27"/>
      <c r="MW26" s="27"/>
      <c r="MX26" s="27"/>
      <c r="MY26" s="27"/>
      <c r="MZ26" s="27"/>
      <c r="NA26" s="27"/>
      <c r="NB26" s="27"/>
      <c r="NC26" s="27"/>
      <c r="ND26" s="27"/>
      <c r="NE26" s="27"/>
      <c r="NF26" s="27"/>
      <c r="NG26" s="27"/>
      <c r="NH26" s="27"/>
      <c r="NI26" s="27"/>
      <c r="NJ26" s="27"/>
      <c r="NK26" s="27"/>
      <c r="NL26" s="27"/>
      <c r="NM26" s="27"/>
      <c r="NN26" s="27"/>
      <c r="NO26" s="27"/>
      <c r="NP26" s="27"/>
      <c r="NQ26" s="27"/>
      <c r="NR26" s="27"/>
      <c r="NS26" s="27"/>
      <c r="NT26" s="27"/>
      <c r="NU26" s="27"/>
      <c r="NV26" s="27"/>
      <c r="NW26" s="27"/>
      <c r="NX26" s="27"/>
      <c r="NY26" s="27"/>
      <c r="NZ26" s="27"/>
      <c r="OA26" s="27"/>
      <c r="OB26" s="27"/>
      <c r="OC26" s="27"/>
      <c r="OD26" s="27"/>
      <c r="OE26" s="27"/>
      <c r="OF26" s="27"/>
      <c r="OG26" s="27"/>
      <c r="OH26" s="27"/>
      <c r="OI26" s="27"/>
      <c r="OJ26" s="27"/>
      <c r="OK26" s="27"/>
      <c r="OL26" s="27"/>
      <c r="OM26" s="27"/>
      <c r="ON26" s="27"/>
      <c r="OO26" s="27"/>
      <c r="OP26" s="27"/>
      <c r="OQ26" s="27"/>
      <c r="OR26" s="27"/>
      <c r="OS26" s="27"/>
      <c r="OT26" s="27"/>
      <c r="OU26" s="27"/>
      <c r="OV26" s="27"/>
      <c r="OW26" s="27"/>
      <c r="OX26" s="27"/>
      <c r="OY26" s="27"/>
      <c r="OZ26" s="27"/>
      <c r="PA26" s="27"/>
      <c r="PB26" s="27"/>
      <c r="PC26" s="27"/>
      <c r="PD26" s="27"/>
      <c r="PE26" s="27"/>
      <c r="PF26" s="27"/>
      <c r="PG26" s="27"/>
      <c r="PH26" s="27"/>
      <c r="PI26" s="27"/>
      <c r="PJ26" s="27"/>
      <c r="PK26" s="27"/>
      <c r="PL26" s="27"/>
      <c r="PM26" s="27"/>
      <c r="PN26" s="27"/>
      <c r="PO26" s="27"/>
      <c r="PP26" s="27"/>
      <c r="PQ26" s="27"/>
      <c r="PR26" s="27"/>
      <c r="PS26" s="27"/>
      <c r="PT26" s="27"/>
      <c r="PU26" s="27"/>
      <c r="PV26" s="27"/>
      <c r="PW26" s="27"/>
      <c r="PX26" s="27"/>
      <c r="PY26" s="27"/>
      <c r="PZ26" s="27"/>
      <c r="QA26" s="27"/>
      <c r="QB26" s="27"/>
      <c r="QC26" s="27"/>
      <c r="QD26" s="27"/>
      <c r="QE26" s="27"/>
      <c r="QF26" s="27"/>
      <c r="QG26" s="27"/>
      <c r="QH26" s="27"/>
      <c r="QI26" s="27"/>
      <c r="QJ26" s="27"/>
      <c r="QK26" s="27"/>
      <c r="QL26" s="27"/>
      <c r="QM26" s="27"/>
      <c r="QN26" s="27"/>
      <c r="QO26" s="27"/>
      <c r="QP26" s="27"/>
      <c r="QQ26" s="27"/>
      <c r="QR26" s="27"/>
      <c r="QS26" s="27"/>
      <c r="QT26" s="27"/>
      <c r="QU26" s="27"/>
      <c r="QV26" s="27"/>
      <c r="QW26" s="27"/>
      <c r="QX26" s="27"/>
      <c r="QY26" s="27"/>
      <c r="QZ26" s="27"/>
      <c r="RA26" s="27"/>
      <c r="RB26" s="27"/>
      <c r="RC26" s="27"/>
      <c r="RD26" s="27"/>
      <c r="RE26" s="27"/>
      <c r="RF26" s="27"/>
      <c r="RG26" s="27"/>
      <c r="RH26" s="27"/>
      <c r="RI26" s="27"/>
      <c r="RJ26" s="27"/>
      <c r="RK26" s="27"/>
      <c r="RL26" s="27"/>
      <c r="RM26" s="27"/>
      <c r="RN26" s="27"/>
      <c r="RO26" s="27"/>
      <c r="RP26" s="27"/>
      <c r="RQ26" s="27"/>
      <c r="RR26" s="27"/>
      <c r="RS26" s="27"/>
      <c r="RT26" s="27"/>
      <c r="RU26" s="27"/>
      <c r="RV26" s="27"/>
      <c r="RW26" s="27"/>
      <c r="RX26" s="27"/>
      <c r="RY26" s="27"/>
      <c r="RZ26" s="27"/>
      <c r="SA26" s="27"/>
      <c r="SB26" s="27"/>
      <c r="SC26" s="27"/>
      <c r="SD26" s="27"/>
      <c r="SE26" s="27"/>
      <c r="SF26" s="27"/>
      <c r="SG26" s="27"/>
      <c r="SH26" s="27"/>
      <c r="SI26" s="27"/>
      <c r="SJ26" s="27"/>
      <c r="SK26" s="27"/>
      <c r="SL26" s="27"/>
      <c r="SM26" s="27"/>
      <c r="SN26" s="27"/>
      <c r="SO26" s="27"/>
      <c r="SP26" s="27"/>
      <c r="SQ26" s="27"/>
      <c r="SR26" s="27"/>
      <c r="SS26" s="27"/>
      <c r="ST26" s="27"/>
      <c r="SU26" s="27"/>
      <c r="SV26" s="27"/>
      <c r="SW26" s="27"/>
      <c r="SX26" s="27"/>
      <c r="SY26" s="27"/>
      <c r="SZ26" s="27"/>
      <c r="TA26" s="27"/>
      <c r="TB26" s="27"/>
      <c r="TC26" s="27"/>
      <c r="TD26" s="27"/>
      <c r="TE26" s="27"/>
      <c r="TF26" s="27"/>
      <c r="TG26" s="27"/>
      <c r="TH26" s="27"/>
      <c r="TI26" s="27"/>
      <c r="TJ26" s="27"/>
      <c r="TK26" s="27"/>
      <c r="TL26" s="27"/>
      <c r="TM26" s="27"/>
      <c r="TN26" s="27"/>
      <c r="TO26" s="27"/>
      <c r="TP26" s="27"/>
      <c r="TQ26" s="27"/>
      <c r="TR26" s="27"/>
      <c r="TS26" s="27"/>
      <c r="TT26" s="27"/>
      <c r="TU26" s="27"/>
      <c r="TV26" s="27"/>
      <c r="TW26" s="27"/>
      <c r="TX26" s="27"/>
      <c r="TY26" s="27"/>
      <c r="TZ26" s="27"/>
      <c r="UA26" s="27"/>
      <c r="UB26" s="27"/>
      <c r="UC26" s="27"/>
      <c r="UD26" s="27"/>
      <c r="UE26" s="27"/>
      <c r="UF26" s="27"/>
      <c r="UG26" s="27"/>
      <c r="UH26" s="27"/>
      <c r="UI26" s="27"/>
      <c r="UJ26" s="27"/>
      <c r="UK26" s="27"/>
      <c r="UL26" s="27"/>
      <c r="UM26" s="27"/>
      <c r="UN26" s="27"/>
      <c r="UO26" s="27"/>
      <c r="UP26" s="27"/>
      <c r="UQ26" s="27"/>
      <c r="UR26" s="27"/>
      <c r="US26" s="27"/>
      <c r="UT26" s="27"/>
      <c r="UU26" s="27"/>
      <c r="UV26" s="27"/>
      <c r="UW26" s="27"/>
      <c r="UX26" s="27"/>
      <c r="UY26" s="27"/>
      <c r="UZ26" s="27"/>
      <c r="VA26" s="27"/>
      <c r="VB26" s="27"/>
      <c r="VC26" s="27"/>
      <c r="VD26" s="27"/>
      <c r="VE26" s="27"/>
      <c r="VF26" s="27"/>
      <c r="VG26" s="27"/>
      <c r="VH26" s="27"/>
      <c r="VI26" s="27"/>
      <c r="VJ26" s="27"/>
      <c r="VK26" s="27"/>
      <c r="VL26" s="27"/>
      <c r="VM26" s="27"/>
      <c r="VN26" s="27"/>
      <c r="VO26" s="27"/>
      <c r="VP26" s="27"/>
      <c r="VQ26" s="27"/>
      <c r="VR26" s="27"/>
      <c r="VS26" s="27"/>
      <c r="VT26" s="27"/>
      <c r="VU26" s="27"/>
      <c r="VV26" s="27"/>
      <c r="VW26" s="27"/>
      <c r="VX26" s="27"/>
      <c r="VY26" s="27"/>
      <c r="VZ26" s="27"/>
      <c r="WA26" s="27"/>
      <c r="WB26" s="27"/>
      <c r="WC26" s="27"/>
      <c r="WD26" s="27"/>
      <c r="WE26" s="27"/>
      <c r="WF26" s="27"/>
      <c r="WG26" s="27"/>
      <c r="WH26" s="27"/>
      <c r="WI26" s="27"/>
      <c r="WJ26" s="27"/>
      <c r="WK26" s="27"/>
      <c r="WL26" s="27"/>
      <c r="WM26" s="27"/>
      <c r="WN26" s="27"/>
      <c r="WO26" s="27"/>
      <c r="WP26" s="27"/>
      <c r="WQ26" s="27"/>
      <c r="WR26" s="27"/>
      <c r="WS26" s="27"/>
      <c r="WT26" s="27"/>
      <c r="WU26" s="27"/>
      <c r="WV26" s="27"/>
      <c r="WW26" s="27"/>
      <c r="WX26" s="27"/>
      <c r="WY26" s="27"/>
      <c r="WZ26" s="27"/>
      <c r="XA26" s="27"/>
      <c r="XB26" s="27"/>
      <c r="XC26" s="27"/>
      <c r="XD26" s="27"/>
      <c r="XE26" s="27"/>
      <c r="XF26" s="27"/>
      <c r="XG26" s="27"/>
      <c r="XH26" s="27"/>
      <c r="XI26" s="27"/>
      <c r="XJ26" s="27"/>
      <c r="XK26" s="27"/>
      <c r="XL26" s="27"/>
      <c r="XM26" s="27"/>
      <c r="XN26" s="27"/>
      <c r="XO26" s="27"/>
      <c r="XP26" s="27"/>
      <c r="XQ26" s="27"/>
      <c r="XR26" s="27"/>
      <c r="XS26" s="27"/>
      <c r="XT26" s="27"/>
      <c r="XU26" s="27"/>
      <c r="XV26" s="27"/>
      <c r="XW26" s="27"/>
      <c r="XX26" s="27"/>
      <c r="XY26" s="27"/>
      <c r="XZ26" s="27"/>
      <c r="YA26" s="27"/>
      <c r="YB26" s="27"/>
      <c r="YC26" s="27"/>
      <c r="YD26" s="27"/>
      <c r="YE26" s="27"/>
      <c r="YF26" s="27"/>
      <c r="YG26" s="27"/>
      <c r="YH26" s="27"/>
      <c r="YI26" s="27"/>
      <c r="YJ26" s="27"/>
      <c r="YK26" s="27"/>
      <c r="YL26" s="27"/>
      <c r="YM26" s="27"/>
      <c r="YN26" s="27"/>
      <c r="YO26" s="27"/>
      <c r="YP26" s="27"/>
      <c r="YQ26" s="27"/>
      <c r="YR26" s="27"/>
      <c r="YS26" s="27"/>
      <c r="YT26" s="27"/>
      <c r="YU26" s="27"/>
      <c r="YV26" s="27"/>
      <c r="YW26" s="27"/>
      <c r="YX26" s="27"/>
      <c r="YY26" s="27"/>
      <c r="YZ26" s="27"/>
      <c r="ZA26" s="27"/>
      <c r="ZB26" s="27"/>
      <c r="ZC26" s="27"/>
      <c r="ZD26" s="27"/>
      <c r="ZE26" s="27"/>
      <c r="ZF26" s="27"/>
      <c r="ZG26" s="27"/>
      <c r="ZH26" s="27"/>
      <c r="ZI26" s="27"/>
      <c r="ZJ26" s="27"/>
      <c r="ZK26" s="27"/>
      <c r="ZL26" s="27"/>
      <c r="ZM26" s="27"/>
      <c r="ZN26" s="27"/>
      <c r="ZO26" s="27"/>
      <c r="ZP26" s="27"/>
      <c r="ZQ26" s="27"/>
      <c r="ZR26" s="27"/>
      <c r="ZS26" s="27"/>
      <c r="ZT26" s="27"/>
      <c r="ZU26" s="27"/>
      <c r="ZV26" s="27"/>
      <c r="ZW26" s="27"/>
      <c r="ZX26" s="27"/>
      <c r="ZY26" s="27"/>
      <c r="ZZ26" s="27"/>
      <c r="AAA26" s="27"/>
      <c r="AAB26" s="27"/>
      <c r="AAC26" s="27"/>
      <c r="AAD26" s="27"/>
      <c r="AAE26" s="27"/>
      <c r="AAF26" s="27"/>
      <c r="AAG26" s="27"/>
      <c r="AAH26" s="27"/>
      <c r="AAI26" s="27"/>
      <c r="AAJ26" s="27"/>
      <c r="AAK26" s="27"/>
      <c r="AAL26" s="27"/>
      <c r="AAM26" s="27"/>
      <c r="AAN26" s="27"/>
      <c r="AAO26" s="27"/>
      <c r="AAP26" s="27"/>
      <c r="AAQ26" s="27"/>
      <c r="AAR26" s="27"/>
      <c r="AAS26" s="27"/>
      <c r="AAT26" s="27"/>
      <c r="AAU26" s="27"/>
      <c r="AAV26" s="27"/>
      <c r="AAW26" s="27"/>
      <c r="AAX26" s="27"/>
      <c r="AAY26" s="27"/>
      <c r="AAZ26" s="27"/>
      <c r="ABA26" s="27"/>
      <c r="ABB26" s="27"/>
      <c r="ABC26" s="27"/>
      <c r="ABD26" s="27"/>
      <c r="ABE26" s="27"/>
      <c r="ABF26" s="27"/>
      <c r="ABG26" s="27"/>
      <c r="ABH26" s="27"/>
      <c r="ABI26" s="27"/>
      <c r="ABJ26" s="27"/>
      <c r="ABK26" s="27"/>
      <c r="ABL26" s="27"/>
      <c r="ABM26" s="27"/>
      <c r="ABN26" s="27"/>
      <c r="ABO26" s="27"/>
      <c r="ABP26" s="27"/>
      <c r="ABQ26" s="27"/>
      <c r="ABR26" s="27"/>
      <c r="ABS26" s="27"/>
      <c r="ABT26" s="27"/>
      <c r="ABU26" s="27"/>
      <c r="ABV26" s="27"/>
      <c r="ABW26" s="27"/>
      <c r="ABX26" s="27"/>
      <c r="ABY26" s="27"/>
      <c r="ABZ26" s="27"/>
      <c r="ACA26" s="27"/>
      <c r="ACB26" s="27"/>
      <c r="ACC26" s="27"/>
      <c r="ACD26" s="27"/>
      <c r="ACE26" s="27"/>
      <c r="ACF26" s="27"/>
      <c r="ACG26" s="27"/>
      <c r="ACH26" s="27"/>
      <c r="ACI26" s="27"/>
      <c r="ACJ26" s="27"/>
      <c r="ACK26" s="27"/>
      <c r="ACL26" s="27"/>
      <c r="ACM26" s="27"/>
      <c r="ACN26" s="27"/>
      <c r="ACO26" s="27"/>
      <c r="ACP26" s="27"/>
      <c r="ACQ26" s="27"/>
      <c r="ACR26" s="27"/>
      <c r="ACS26" s="27"/>
      <c r="ACT26" s="27"/>
      <c r="ACU26" s="27"/>
      <c r="ACV26" s="27"/>
      <c r="ACW26" s="27"/>
      <c r="ACX26" s="27"/>
    </row>
    <row r="27" spans="1:778" s="1" customFormat="1" ht="30" customHeight="1" thickBot="1" x14ac:dyDescent="0.25">
      <c r="A27" s="30"/>
      <c r="B27" s="45" t="s">
        <v>20</v>
      </c>
      <c r="C27" s="39"/>
      <c r="D27" s="19"/>
      <c r="E27" s="56">
        <f>E26+5</f>
        <v>45398</v>
      </c>
      <c r="F27" s="56">
        <f t="shared" si="532"/>
        <v>45400</v>
      </c>
      <c r="G27" s="10"/>
      <c r="H27" s="10">
        <v>2</v>
      </c>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B27" s="27"/>
      <c r="LC27" s="27"/>
      <c r="LD27" s="27"/>
      <c r="LE27" s="27"/>
      <c r="LF27" s="27"/>
      <c r="LG27" s="27"/>
      <c r="LH27" s="27"/>
      <c r="LI27" s="27"/>
      <c r="LJ27" s="27"/>
      <c r="LK27" s="27"/>
      <c r="LL27" s="27"/>
      <c r="LM27" s="27"/>
      <c r="LN27" s="27"/>
      <c r="LO27" s="27"/>
      <c r="LP27" s="27"/>
      <c r="LQ27" s="27"/>
      <c r="LR27" s="27"/>
      <c r="LS27" s="27"/>
      <c r="LT27" s="27"/>
      <c r="LU27" s="27"/>
      <c r="LV27" s="27"/>
      <c r="LW27" s="27"/>
      <c r="LX27" s="27"/>
      <c r="LY27" s="27"/>
      <c r="LZ27" s="27"/>
      <c r="MA27" s="27"/>
      <c r="MB27" s="27"/>
      <c r="MC27" s="27"/>
      <c r="MD27" s="27"/>
      <c r="ME27" s="27"/>
      <c r="MF27" s="27"/>
      <c r="MG27" s="27"/>
      <c r="MH27" s="27"/>
      <c r="MI27" s="27"/>
      <c r="MJ27" s="27"/>
      <c r="MK27" s="27"/>
      <c r="ML27" s="27"/>
      <c r="MM27" s="27"/>
      <c r="MN27" s="27"/>
      <c r="MO27" s="27"/>
      <c r="MP27" s="27"/>
      <c r="MQ27" s="27"/>
      <c r="MR27" s="27"/>
      <c r="MS27" s="27"/>
      <c r="MT27" s="27"/>
      <c r="MU27" s="27"/>
      <c r="MV27" s="27"/>
      <c r="MW27" s="27"/>
      <c r="MX27" s="27"/>
      <c r="MY27" s="27"/>
      <c r="MZ27" s="27"/>
      <c r="NA27" s="27"/>
      <c r="NB27" s="27"/>
      <c r="NC27" s="27"/>
      <c r="ND27" s="27"/>
      <c r="NE27" s="27"/>
      <c r="NF27" s="27"/>
      <c r="NG27" s="27"/>
      <c r="NH27" s="27"/>
      <c r="NI27" s="27"/>
      <c r="NJ27" s="27"/>
      <c r="NK27" s="27"/>
      <c r="NL27" s="27"/>
      <c r="NM27" s="27"/>
      <c r="NN27" s="27"/>
      <c r="NO27" s="27"/>
      <c r="NP27" s="27"/>
      <c r="NQ27" s="27"/>
      <c r="NR27" s="27"/>
      <c r="NS27" s="27"/>
      <c r="NT27" s="27"/>
      <c r="NU27" s="27"/>
      <c r="NV27" s="27"/>
      <c r="NW27" s="27"/>
      <c r="NX27" s="27"/>
      <c r="NY27" s="27"/>
      <c r="NZ27" s="27"/>
      <c r="OA27" s="27"/>
      <c r="OB27" s="27"/>
      <c r="OC27" s="27"/>
      <c r="OD27" s="27"/>
      <c r="OE27" s="27"/>
      <c r="OF27" s="27"/>
      <c r="OG27" s="27"/>
      <c r="OH27" s="27"/>
      <c r="OI27" s="27"/>
      <c r="OJ27" s="27"/>
      <c r="OK27" s="27"/>
      <c r="OL27" s="27"/>
      <c r="OM27" s="27"/>
      <c r="ON27" s="27"/>
      <c r="OO27" s="27"/>
      <c r="OP27" s="27"/>
      <c r="OQ27" s="27"/>
      <c r="OR27" s="27"/>
      <c r="OS27" s="27"/>
      <c r="OT27" s="27"/>
      <c r="OU27" s="27"/>
      <c r="OV27" s="27"/>
      <c r="OW27" s="27"/>
      <c r="OX27" s="27"/>
      <c r="OY27" s="27"/>
      <c r="OZ27" s="27"/>
      <c r="PA27" s="27"/>
      <c r="PB27" s="27"/>
      <c r="PC27" s="27"/>
      <c r="PD27" s="27"/>
      <c r="PE27" s="27"/>
      <c r="PF27" s="27"/>
      <c r="PG27" s="27"/>
      <c r="PH27" s="27"/>
      <c r="PI27" s="27"/>
      <c r="PJ27" s="27"/>
      <c r="PK27" s="27"/>
      <c r="PL27" s="27"/>
      <c r="PM27" s="27"/>
      <c r="PN27" s="27"/>
      <c r="PO27" s="27"/>
      <c r="PP27" s="27"/>
      <c r="PQ27" s="27"/>
      <c r="PR27" s="27"/>
      <c r="PS27" s="27"/>
      <c r="PT27" s="27"/>
      <c r="PU27" s="27"/>
      <c r="PV27" s="27"/>
      <c r="PW27" s="27"/>
      <c r="PX27" s="27"/>
      <c r="PY27" s="27"/>
      <c r="PZ27" s="27"/>
      <c r="QA27" s="27"/>
      <c r="QB27" s="27"/>
      <c r="QC27" s="27"/>
      <c r="QD27" s="27"/>
      <c r="QE27" s="27"/>
      <c r="QF27" s="27"/>
      <c r="QG27" s="27"/>
      <c r="QH27" s="27"/>
      <c r="QI27" s="27"/>
      <c r="QJ27" s="27"/>
      <c r="QK27" s="27"/>
      <c r="QL27" s="27"/>
      <c r="QM27" s="27"/>
      <c r="QN27" s="27"/>
      <c r="QO27" s="27"/>
      <c r="QP27" s="27"/>
      <c r="QQ27" s="27"/>
      <c r="QR27" s="27"/>
      <c r="QS27" s="27"/>
      <c r="QT27" s="27"/>
      <c r="QU27" s="27"/>
      <c r="QV27" s="27"/>
      <c r="QW27" s="27"/>
      <c r="QX27" s="27"/>
      <c r="QY27" s="27"/>
      <c r="QZ27" s="27"/>
      <c r="RA27" s="27"/>
      <c r="RB27" s="27"/>
      <c r="RC27" s="27"/>
      <c r="RD27" s="27"/>
      <c r="RE27" s="27"/>
      <c r="RF27" s="27"/>
      <c r="RG27" s="27"/>
      <c r="RH27" s="27"/>
      <c r="RI27" s="27"/>
      <c r="RJ27" s="27"/>
      <c r="RK27" s="27"/>
      <c r="RL27" s="27"/>
      <c r="RM27" s="27"/>
      <c r="RN27" s="27"/>
      <c r="RO27" s="27"/>
      <c r="RP27" s="27"/>
      <c r="RQ27" s="27"/>
      <c r="RR27" s="27"/>
      <c r="RS27" s="27"/>
      <c r="RT27" s="27"/>
      <c r="RU27" s="27"/>
      <c r="RV27" s="27"/>
      <c r="RW27" s="27"/>
      <c r="RX27" s="27"/>
      <c r="RY27" s="27"/>
      <c r="RZ27" s="27"/>
      <c r="SA27" s="27"/>
      <c r="SB27" s="27"/>
      <c r="SC27" s="27"/>
      <c r="SD27" s="27"/>
      <c r="SE27" s="27"/>
      <c r="SF27" s="27"/>
      <c r="SG27" s="27"/>
      <c r="SH27" s="27"/>
      <c r="SI27" s="27"/>
      <c r="SJ27" s="27"/>
      <c r="SK27" s="27"/>
      <c r="SL27" s="27"/>
      <c r="SM27" s="27"/>
      <c r="SN27" s="27"/>
      <c r="SO27" s="27"/>
      <c r="SP27" s="27"/>
      <c r="SQ27" s="27"/>
      <c r="SR27" s="27"/>
      <c r="SS27" s="27"/>
      <c r="ST27" s="27"/>
      <c r="SU27" s="27"/>
      <c r="SV27" s="27"/>
      <c r="SW27" s="27"/>
      <c r="SX27" s="27"/>
      <c r="SY27" s="27"/>
      <c r="SZ27" s="27"/>
      <c r="TA27" s="27"/>
      <c r="TB27" s="27"/>
      <c r="TC27" s="27"/>
      <c r="TD27" s="27"/>
      <c r="TE27" s="27"/>
      <c r="TF27" s="27"/>
      <c r="TG27" s="27"/>
      <c r="TH27" s="27"/>
      <c r="TI27" s="27"/>
      <c r="TJ27" s="27"/>
      <c r="TK27" s="27"/>
      <c r="TL27" s="27"/>
      <c r="TM27" s="27"/>
      <c r="TN27" s="27"/>
      <c r="TO27" s="27"/>
      <c r="TP27" s="27"/>
      <c r="TQ27" s="27"/>
      <c r="TR27" s="27"/>
      <c r="TS27" s="27"/>
      <c r="TT27" s="27"/>
      <c r="TU27" s="27"/>
      <c r="TV27" s="27"/>
      <c r="TW27" s="27"/>
      <c r="TX27" s="27"/>
      <c r="TY27" s="27"/>
      <c r="TZ27" s="27"/>
      <c r="UA27" s="27"/>
      <c r="UB27" s="27"/>
      <c r="UC27" s="27"/>
      <c r="UD27" s="27"/>
      <c r="UE27" s="27"/>
      <c r="UF27" s="27"/>
      <c r="UG27" s="27"/>
      <c r="UH27" s="27"/>
      <c r="UI27" s="27"/>
      <c r="UJ27" s="27"/>
      <c r="UK27" s="27"/>
      <c r="UL27" s="27"/>
      <c r="UM27" s="27"/>
      <c r="UN27" s="27"/>
      <c r="UO27" s="27"/>
      <c r="UP27" s="27"/>
      <c r="UQ27" s="27"/>
      <c r="UR27" s="27"/>
      <c r="US27" s="27"/>
      <c r="UT27" s="27"/>
      <c r="UU27" s="27"/>
      <c r="UV27" s="27"/>
      <c r="UW27" s="27"/>
      <c r="UX27" s="27"/>
      <c r="UY27" s="27"/>
      <c r="UZ27" s="27"/>
      <c r="VA27" s="27"/>
      <c r="VB27" s="27"/>
      <c r="VC27" s="27"/>
      <c r="VD27" s="27"/>
      <c r="VE27" s="27"/>
      <c r="VF27" s="27"/>
      <c r="VG27" s="27"/>
      <c r="VH27" s="27"/>
      <c r="VI27" s="27"/>
      <c r="VJ27" s="27"/>
      <c r="VK27" s="27"/>
      <c r="VL27" s="27"/>
      <c r="VM27" s="27"/>
      <c r="VN27" s="27"/>
      <c r="VO27" s="27"/>
      <c r="VP27" s="27"/>
      <c r="VQ27" s="27"/>
      <c r="VR27" s="27"/>
      <c r="VS27" s="27"/>
      <c r="VT27" s="27"/>
      <c r="VU27" s="27"/>
      <c r="VV27" s="27"/>
      <c r="VW27" s="27"/>
      <c r="VX27" s="27"/>
      <c r="VY27" s="27"/>
      <c r="VZ27" s="27"/>
      <c r="WA27" s="27"/>
      <c r="WB27" s="27"/>
      <c r="WC27" s="27"/>
      <c r="WD27" s="27"/>
      <c r="WE27" s="27"/>
      <c r="WF27" s="27"/>
      <c r="WG27" s="27"/>
      <c r="WH27" s="27"/>
      <c r="WI27" s="27"/>
      <c r="WJ27" s="27"/>
      <c r="WK27" s="27"/>
      <c r="WL27" s="27"/>
      <c r="WM27" s="27"/>
      <c r="WN27" s="27"/>
      <c r="WO27" s="27"/>
      <c r="WP27" s="27"/>
      <c r="WQ27" s="27"/>
      <c r="WR27" s="27"/>
      <c r="WS27" s="27"/>
      <c r="WT27" s="27"/>
      <c r="WU27" s="27"/>
      <c r="WV27" s="27"/>
      <c r="WW27" s="27"/>
      <c r="WX27" s="27"/>
      <c r="WY27" s="27"/>
      <c r="WZ27" s="27"/>
      <c r="XA27" s="27"/>
      <c r="XB27" s="27"/>
      <c r="XC27" s="27"/>
      <c r="XD27" s="27"/>
      <c r="XE27" s="27"/>
      <c r="XF27" s="27"/>
      <c r="XG27" s="27"/>
      <c r="XH27" s="27"/>
      <c r="XI27" s="27"/>
      <c r="XJ27" s="27"/>
      <c r="XK27" s="27"/>
      <c r="XL27" s="27"/>
      <c r="XM27" s="27"/>
      <c r="XN27" s="27"/>
      <c r="XO27" s="27"/>
      <c r="XP27" s="27"/>
      <c r="XQ27" s="27"/>
      <c r="XR27" s="27"/>
      <c r="XS27" s="27"/>
      <c r="XT27" s="27"/>
      <c r="XU27" s="27"/>
      <c r="XV27" s="27"/>
      <c r="XW27" s="27"/>
      <c r="XX27" s="27"/>
      <c r="XY27" s="27"/>
      <c r="XZ27" s="27"/>
      <c r="YA27" s="27"/>
      <c r="YB27" s="27"/>
      <c r="YC27" s="27"/>
      <c r="YD27" s="27"/>
      <c r="YE27" s="27"/>
      <c r="YF27" s="27"/>
      <c r="YG27" s="27"/>
      <c r="YH27" s="27"/>
      <c r="YI27" s="27"/>
      <c r="YJ27" s="27"/>
      <c r="YK27" s="27"/>
      <c r="YL27" s="27"/>
      <c r="YM27" s="27"/>
      <c r="YN27" s="27"/>
      <c r="YO27" s="27"/>
      <c r="YP27" s="27"/>
      <c r="YQ27" s="27"/>
      <c r="YR27" s="27"/>
      <c r="YS27" s="27"/>
      <c r="YT27" s="27"/>
      <c r="YU27" s="27"/>
      <c r="YV27" s="27"/>
      <c r="YW27" s="27"/>
      <c r="YX27" s="27"/>
      <c r="YY27" s="27"/>
      <c r="YZ27" s="27"/>
      <c r="ZA27" s="27"/>
      <c r="ZB27" s="27"/>
      <c r="ZC27" s="27"/>
      <c r="ZD27" s="27"/>
      <c r="ZE27" s="27"/>
      <c r="ZF27" s="27"/>
      <c r="ZG27" s="27"/>
      <c r="ZH27" s="27"/>
      <c r="ZI27" s="27"/>
      <c r="ZJ27" s="27"/>
      <c r="ZK27" s="27"/>
      <c r="ZL27" s="27"/>
      <c r="ZM27" s="27"/>
      <c r="ZN27" s="27"/>
      <c r="ZO27" s="27"/>
      <c r="ZP27" s="27"/>
      <c r="ZQ27" s="27"/>
      <c r="ZR27" s="27"/>
      <c r="ZS27" s="27"/>
      <c r="ZT27" s="27"/>
      <c r="ZU27" s="27"/>
      <c r="ZV27" s="27"/>
      <c r="ZW27" s="27"/>
      <c r="ZX27" s="27"/>
      <c r="ZY27" s="27"/>
      <c r="ZZ27" s="27"/>
      <c r="AAA27" s="27"/>
      <c r="AAB27" s="27"/>
      <c r="AAC27" s="27"/>
      <c r="AAD27" s="27"/>
      <c r="AAE27" s="27"/>
      <c r="AAF27" s="27"/>
      <c r="AAG27" s="27"/>
      <c r="AAH27" s="27"/>
      <c r="AAI27" s="27"/>
      <c r="AAJ27" s="27"/>
      <c r="AAK27" s="27"/>
      <c r="AAL27" s="27"/>
      <c r="AAM27" s="27"/>
      <c r="AAN27" s="27"/>
      <c r="AAO27" s="27"/>
      <c r="AAP27" s="27"/>
      <c r="AAQ27" s="27"/>
      <c r="AAR27" s="27"/>
      <c r="AAS27" s="27"/>
      <c r="AAT27" s="27"/>
      <c r="AAU27" s="27"/>
      <c r="AAV27" s="27"/>
      <c r="AAW27" s="27"/>
      <c r="AAX27" s="27"/>
      <c r="AAY27" s="27"/>
      <c r="AAZ27" s="27"/>
      <c r="ABA27" s="27"/>
      <c r="ABB27" s="27"/>
      <c r="ABC27" s="27"/>
      <c r="ABD27" s="27"/>
      <c r="ABE27" s="27"/>
      <c r="ABF27" s="27"/>
      <c r="ABG27" s="27"/>
      <c r="ABH27" s="27"/>
      <c r="ABI27" s="27"/>
      <c r="ABJ27" s="27"/>
      <c r="ABK27" s="27"/>
      <c r="ABL27" s="27"/>
      <c r="ABM27" s="27"/>
      <c r="ABN27" s="27"/>
      <c r="ABO27" s="27"/>
      <c r="ABP27" s="27"/>
      <c r="ABQ27" s="27"/>
      <c r="ABR27" s="27"/>
      <c r="ABS27" s="27"/>
      <c r="ABT27" s="27"/>
      <c r="ABU27" s="27"/>
      <c r="ABV27" s="27"/>
      <c r="ABW27" s="27"/>
      <c r="ABX27" s="27"/>
      <c r="ABY27" s="27"/>
      <c r="ABZ27" s="27"/>
      <c r="ACA27" s="27"/>
      <c r="ACB27" s="27"/>
      <c r="ACC27" s="27"/>
      <c r="ACD27" s="27"/>
      <c r="ACE27" s="27"/>
      <c r="ACF27" s="27"/>
      <c r="ACG27" s="27"/>
      <c r="ACH27" s="27"/>
      <c r="ACI27" s="27"/>
      <c r="ACJ27" s="27"/>
      <c r="ACK27" s="27"/>
      <c r="ACL27" s="27"/>
      <c r="ACM27" s="27"/>
      <c r="ACN27" s="27"/>
      <c r="ACO27" s="27"/>
      <c r="ACP27" s="27"/>
      <c r="ACQ27" s="27"/>
      <c r="ACR27" s="27"/>
      <c r="ACS27" s="27"/>
      <c r="ACT27" s="27"/>
      <c r="ACU27" s="27"/>
      <c r="ACV27" s="27"/>
      <c r="ACW27" s="27"/>
      <c r="ACX27" s="27"/>
    </row>
    <row r="28" spans="1:778" s="1" customFormat="1" ht="30" customHeight="1" thickBot="1" x14ac:dyDescent="0.25">
      <c r="A28" s="30"/>
      <c r="B28" s="45" t="s">
        <v>21</v>
      </c>
      <c r="C28" s="39"/>
      <c r="D28" s="19"/>
      <c r="E28" s="56">
        <f>F27+1</f>
        <v>45401</v>
      </c>
      <c r="F28" s="56">
        <f t="shared" si="532"/>
        <v>45404</v>
      </c>
      <c r="G28" s="10"/>
      <c r="H28" s="10">
        <v>3</v>
      </c>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B28" s="27"/>
      <c r="LC28" s="27"/>
      <c r="LD28" s="27"/>
      <c r="LE28" s="27"/>
      <c r="LF28" s="27"/>
      <c r="LG28" s="27"/>
      <c r="LH28" s="27"/>
      <c r="LI28" s="27"/>
      <c r="LJ28" s="27"/>
      <c r="LK28" s="27"/>
      <c r="LL28" s="27"/>
      <c r="LM28" s="27"/>
      <c r="LN28" s="27"/>
      <c r="LO28" s="27"/>
      <c r="LP28" s="27"/>
      <c r="LQ28" s="27"/>
      <c r="LR28" s="27"/>
      <c r="LS28" s="27"/>
      <c r="LT28" s="27"/>
      <c r="LU28" s="27"/>
      <c r="LV28" s="27"/>
      <c r="LW28" s="27"/>
      <c r="LX28" s="27"/>
      <c r="LY28" s="27"/>
      <c r="LZ28" s="27"/>
      <c r="MA28" s="27"/>
      <c r="MB28" s="27"/>
      <c r="MC28" s="27"/>
      <c r="MD28" s="27"/>
      <c r="ME28" s="27"/>
      <c r="MF28" s="27"/>
      <c r="MG28" s="27"/>
      <c r="MH28" s="27"/>
      <c r="MI28" s="27"/>
      <c r="MJ28" s="27"/>
      <c r="MK28" s="27"/>
      <c r="ML28" s="27"/>
      <c r="MM28" s="27"/>
      <c r="MN28" s="27"/>
      <c r="MO28" s="27"/>
      <c r="MP28" s="27"/>
      <c r="MQ28" s="27"/>
      <c r="MR28" s="27"/>
      <c r="MS28" s="27"/>
      <c r="MT28" s="27"/>
      <c r="MU28" s="27"/>
      <c r="MV28" s="27"/>
      <c r="MW28" s="27"/>
      <c r="MX28" s="27"/>
      <c r="MY28" s="27"/>
      <c r="MZ28" s="27"/>
      <c r="NA28" s="27"/>
      <c r="NB28" s="27"/>
      <c r="NC28" s="27"/>
      <c r="ND28" s="27"/>
      <c r="NE28" s="27"/>
      <c r="NF28" s="27"/>
      <c r="NG28" s="27"/>
      <c r="NH28" s="27"/>
      <c r="NI28" s="27"/>
      <c r="NJ28" s="27"/>
      <c r="NK28" s="27"/>
      <c r="NL28" s="27"/>
      <c r="NM28" s="27"/>
      <c r="NN28" s="27"/>
      <c r="NO28" s="27"/>
      <c r="NP28" s="27"/>
      <c r="NQ28" s="27"/>
      <c r="NR28" s="27"/>
      <c r="NS28" s="27"/>
      <c r="NT28" s="27"/>
      <c r="NU28" s="27"/>
      <c r="NV28" s="27"/>
      <c r="NW28" s="27"/>
      <c r="NX28" s="27"/>
      <c r="NY28" s="27"/>
      <c r="NZ28" s="27"/>
      <c r="OA28" s="27"/>
      <c r="OB28" s="27"/>
      <c r="OC28" s="27"/>
      <c r="OD28" s="27"/>
      <c r="OE28" s="27"/>
      <c r="OF28" s="27"/>
      <c r="OG28" s="27"/>
      <c r="OH28" s="27"/>
      <c r="OI28" s="27"/>
      <c r="OJ28" s="27"/>
      <c r="OK28" s="27"/>
      <c r="OL28" s="27"/>
      <c r="OM28" s="27"/>
      <c r="ON28" s="27"/>
      <c r="OO28" s="27"/>
      <c r="OP28" s="27"/>
      <c r="OQ28" s="27"/>
      <c r="OR28" s="27"/>
      <c r="OS28" s="27"/>
      <c r="OT28" s="27"/>
      <c r="OU28" s="27"/>
      <c r="OV28" s="27"/>
      <c r="OW28" s="27"/>
      <c r="OX28" s="27"/>
      <c r="OY28" s="27"/>
      <c r="OZ28" s="27"/>
      <c r="PA28" s="27"/>
      <c r="PB28" s="27"/>
      <c r="PC28" s="27"/>
      <c r="PD28" s="27"/>
      <c r="PE28" s="27"/>
      <c r="PF28" s="27"/>
      <c r="PG28" s="27"/>
      <c r="PH28" s="27"/>
      <c r="PI28" s="27"/>
      <c r="PJ28" s="27"/>
      <c r="PK28" s="27"/>
      <c r="PL28" s="27"/>
      <c r="PM28" s="27"/>
      <c r="PN28" s="27"/>
      <c r="PO28" s="27"/>
      <c r="PP28" s="27"/>
      <c r="PQ28" s="27"/>
      <c r="PR28" s="27"/>
      <c r="PS28" s="27"/>
      <c r="PT28" s="27"/>
      <c r="PU28" s="27"/>
      <c r="PV28" s="27"/>
      <c r="PW28" s="27"/>
      <c r="PX28" s="27"/>
      <c r="PY28" s="27"/>
      <c r="PZ28" s="27"/>
      <c r="QA28" s="27"/>
      <c r="QB28" s="27"/>
      <c r="QC28" s="27"/>
      <c r="QD28" s="27"/>
      <c r="QE28" s="27"/>
      <c r="QF28" s="27"/>
      <c r="QG28" s="27"/>
      <c r="QH28" s="27"/>
      <c r="QI28" s="27"/>
      <c r="QJ28" s="27"/>
      <c r="QK28" s="27"/>
      <c r="QL28" s="27"/>
      <c r="QM28" s="27"/>
      <c r="QN28" s="27"/>
      <c r="QO28" s="27"/>
      <c r="QP28" s="27"/>
      <c r="QQ28" s="27"/>
      <c r="QR28" s="27"/>
      <c r="QS28" s="27"/>
      <c r="QT28" s="27"/>
      <c r="QU28" s="27"/>
      <c r="QV28" s="27"/>
      <c r="QW28" s="27"/>
      <c r="QX28" s="27"/>
      <c r="QY28" s="27"/>
      <c r="QZ28" s="27"/>
      <c r="RA28" s="27"/>
      <c r="RB28" s="27"/>
      <c r="RC28" s="27"/>
      <c r="RD28" s="27"/>
      <c r="RE28" s="27"/>
      <c r="RF28" s="27"/>
      <c r="RG28" s="27"/>
      <c r="RH28" s="27"/>
      <c r="RI28" s="27"/>
      <c r="RJ28" s="27"/>
      <c r="RK28" s="27"/>
      <c r="RL28" s="27"/>
      <c r="RM28" s="27"/>
      <c r="RN28" s="27"/>
      <c r="RO28" s="27"/>
      <c r="RP28" s="27"/>
      <c r="RQ28" s="27"/>
      <c r="RR28" s="27"/>
      <c r="RS28" s="27"/>
      <c r="RT28" s="27"/>
      <c r="RU28" s="27"/>
      <c r="RV28" s="27"/>
      <c r="RW28" s="27"/>
      <c r="RX28" s="27"/>
      <c r="RY28" s="27"/>
      <c r="RZ28" s="27"/>
      <c r="SA28" s="27"/>
      <c r="SB28" s="27"/>
      <c r="SC28" s="27"/>
      <c r="SD28" s="27"/>
      <c r="SE28" s="27"/>
      <c r="SF28" s="27"/>
      <c r="SG28" s="27"/>
      <c r="SH28" s="27"/>
      <c r="SI28" s="27"/>
      <c r="SJ28" s="27"/>
      <c r="SK28" s="27"/>
      <c r="SL28" s="27"/>
      <c r="SM28" s="27"/>
      <c r="SN28" s="27"/>
      <c r="SO28" s="27"/>
      <c r="SP28" s="27"/>
      <c r="SQ28" s="27"/>
      <c r="SR28" s="27"/>
      <c r="SS28" s="27"/>
      <c r="ST28" s="27"/>
      <c r="SU28" s="27"/>
      <c r="SV28" s="27"/>
      <c r="SW28" s="27"/>
      <c r="SX28" s="27"/>
      <c r="SY28" s="27"/>
      <c r="SZ28" s="27"/>
      <c r="TA28" s="27"/>
      <c r="TB28" s="27"/>
      <c r="TC28" s="27"/>
      <c r="TD28" s="27"/>
      <c r="TE28" s="27"/>
      <c r="TF28" s="27"/>
      <c r="TG28" s="27"/>
      <c r="TH28" s="27"/>
      <c r="TI28" s="27"/>
      <c r="TJ28" s="27"/>
      <c r="TK28" s="27"/>
      <c r="TL28" s="27"/>
      <c r="TM28" s="27"/>
      <c r="TN28" s="27"/>
      <c r="TO28" s="27"/>
      <c r="TP28" s="27"/>
      <c r="TQ28" s="27"/>
      <c r="TR28" s="27"/>
      <c r="TS28" s="27"/>
      <c r="TT28" s="27"/>
      <c r="TU28" s="27"/>
      <c r="TV28" s="27"/>
      <c r="TW28" s="27"/>
      <c r="TX28" s="27"/>
      <c r="TY28" s="27"/>
      <c r="TZ28" s="27"/>
      <c r="UA28" s="27"/>
      <c r="UB28" s="27"/>
      <c r="UC28" s="27"/>
      <c r="UD28" s="27"/>
      <c r="UE28" s="27"/>
      <c r="UF28" s="27"/>
      <c r="UG28" s="27"/>
      <c r="UH28" s="27"/>
      <c r="UI28" s="27"/>
      <c r="UJ28" s="27"/>
      <c r="UK28" s="27"/>
      <c r="UL28" s="27"/>
      <c r="UM28" s="27"/>
      <c r="UN28" s="27"/>
      <c r="UO28" s="27"/>
      <c r="UP28" s="27"/>
      <c r="UQ28" s="27"/>
      <c r="UR28" s="27"/>
      <c r="US28" s="27"/>
      <c r="UT28" s="27"/>
      <c r="UU28" s="27"/>
      <c r="UV28" s="27"/>
      <c r="UW28" s="27"/>
      <c r="UX28" s="27"/>
      <c r="UY28" s="27"/>
      <c r="UZ28" s="27"/>
      <c r="VA28" s="27"/>
      <c r="VB28" s="27"/>
      <c r="VC28" s="27"/>
      <c r="VD28" s="27"/>
      <c r="VE28" s="27"/>
      <c r="VF28" s="27"/>
      <c r="VG28" s="27"/>
      <c r="VH28" s="27"/>
      <c r="VI28" s="27"/>
      <c r="VJ28" s="27"/>
      <c r="VK28" s="27"/>
      <c r="VL28" s="27"/>
      <c r="VM28" s="27"/>
      <c r="VN28" s="27"/>
      <c r="VO28" s="27"/>
      <c r="VP28" s="27"/>
      <c r="VQ28" s="27"/>
      <c r="VR28" s="27"/>
      <c r="VS28" s="27"/>
      <c r="VT28" s="27"/>
      <c r="VU28" s="27"/>
      <c r="VV28" s="27"/>
      <c r="VW28" s="27"/>
      <c r="VX28" s="27"/>
      <c r="VY28" s="27"/>
      <c r="VZ28" s="27"/>
      <c r="WA28" s="27"/>
      <c r="WB28" s="27"/>
      <c r="WC28" s="27"/>
      <c r="WD28" s="27"/>
      <c r="WE28" s="27"/>
      <c r="WF28" s="27"/>
      <c r="WG28" s="27"/>
      <c r="WH28" s="27"/>
      <c r="WI28" s="27"/>
      <c r="WJ28" s="27"/>
      <c r="WK28" s="27"/>
      <c r="WL28" s="27"/>
      <c r="WM28" s="27"/>
      <c r="WN28" s="27"/>
      <c r="WO28" s="27"/>
      <c r="WP28" s="27"/>
      <c r="WQ28" s="27"/>
      <c r="WR28" s="27"/>
      <c r="WS28" s="27"/>
      <c r="WT28" s="27"/>
      <c r="WU28" s="27"/>
      <c r="WV28" s="27"/>
      <c r="WW28" s="27"/>
      <c r="WX28" s="27"/>
      <c r="WY28" s="27"/>
      <c r="WZ28" s="27"/>
      <c r="XA28" s="27"/>
      <c r="XB28" s="27"/>
      <c r="XC28" s="27"/>
      <c r="XD28" s="27"/>
      <c r="XE28" s="27"/>
      <c r="XF28" s="27"/>
      <c r="XG28" s="27"/>
      <c r="XH28" s="27"/>
      <c r="XI28" s="27"/>
      <c r="XJ28" s="27"/>
      <c r="XK28" s="27"/>
      <c r="XL28" s="27"/>
      <c r="XM28" s="27"/>
      <c r="XN28" s="27"/>
      <c r="XO28" s="27"/>
      <c r="XP28" s="27"/>
      <c r="XQ28" s="27"/>
      <c r="XR28" s="27"/>
      <c r="XS28" s="27"/>
      <c r="XT28" s="27"/>
      <c r="XU28" s="27"/>
      <c r="XV28" s="27"/>
      <c r="XW28" s="27"/>
      <c r="XX28" s="27"/>
      <c r="XY28" s="27"/>
      <c r="XZ28" s="27"/>
      <c r="YA28" s="27"/>
      <c r="YB28" s="27"/>
      <c r="YC28" s="27"/>
      <c r="YD28" s="27"/>
      <c r="YE28" s="27"/>
      <c r="YF28" s="27"/>
      <c r="YG28" s="27"/>
      <c r="YH28" s="27"/>
      <c r="YI28" s="27"/>
      <c r="YJ28" s="27"/>
      <c r="YK28" s="27"/>
      <c r="YL28" s="27"/>
      <c r="YM28" s="27"/>
      <c r="YN28" s="27"/>
      <c r="YO28" s="27"/>
      <c r="YP28" s="27"/>
      <c r="YQ28" s="27"/>
      <c r="YR28" s="27"/>
      <c r="YS28" s="27"/>
      <c r="YT28" s="27"/>
      <c r="YU28" s="27"/>
      <c r="YV28" s="27"/>
      <c r="YW28" s="27"/>
      <c r="YX28" s="27"/>
      <c r="YY28" s="27"/>
      <c r="YZ28" s="27"/>
      <c r="ZA28" s="27"/>
      <c r="ZB28" s="27"/>
      <c r="ZC28" s="27"/>
      <c r="ZD28" s="27"/>
      <c r="ZE28" s="27"/>
      <c r="ZF28" s="27"/>
      <c r="ZG28" s="27"/>
      <c r="ZH28" s="27"/>
      <c r="ZI28" s="27"/>
      <c r="ZJ28" s="27"/>
      <c r="ZK28" s="27"/>
      <c r="ZL28" s="27"/>
      <c r="ZM28" s="27"/>
      <c r="ZN28" s="27"/>
      <c r="ZO28" s="27"/>
      <c r="ZP28" s="27"/>
      <c r="ZQ28" s="27"/>
      <c r="ZR28" s="27"/>
      <c r="ZS28" s="27"/>
      <c r="ZT28" s="27"/>
      <c r="ZU28" s="27"/>
      <c r="ZV28" s="27"/>
      <c r="ZW28" s="27"/>
      <c r="ZX28" s="27"/>
      <c r="ZY28" s="27"/>
      <c r="ZZ28" s="27"/>
      <c r="AAA28" s="27"/>
      <c r="AAB28" s="27"/>
      <c r="AAC28" s="27"/>
      <c r="AAD28" s="27"/>
      <c r="AAE28" s="27"/>
      <c r="AAF28" s="27"/>
      <c r="AAG28" s="27"/>
      <c r="AAH28" s="27"/>
      <c r="AAI28" s="27"/>
      <c r="AAJ28" s="27"/>
      <c r="AAK28" s="27"/>
      <c r="AAL28" s="27"/>
      <c r="AAM28" s="27"/>
      <c r="AAN28" s="27"/>
      <c r="AAO28" s="27"/>
      <c r="AAP28" s="27"/>
      <c r="AAQ28" s="27"/>
      <c r="AAR28" s="27"/>
      <c r="AAS28" s="27"/>
      <c r="AAT28" s="27"/>
      <c r="AAU28" s="27"/>
      <c r="AAV28" s="27"/>
      <c r="AAW28" s="27"/>
      <c r="AAX28" s="27"/>
      <c r="AAY28" s="27"/>
      <c r="AAZ28" s="27"/>
      <c r="ABA28" s="27"/>
      <c r="ABB28" s="27"/>
      <c r="ABC28" s="27"/>
      <c r="ABD28" s="27"/>
      <c r="ABE28" s="27"/>
      <c r="ABF28" s="27"/>
      <c r="ABG28" s="27"/>
      <c r="ABH28" s="27"/>
      <c r="ABI28" s="27"/>
      <c r="ABJ28" s="27"/>
      <c r="ABK28" s="27"/>
      <c r="ABL28" s="27"/>
      <c r="ABM28" s="27"/>
      <c r="ABN28" s="27"/>
      <c r="ABO28" s="27"/>
      <c r="ABP28" s="27"/>
      <c r="ABQ28" s="27"/>
      <c r="ABR28" s="27"/>
      <c r="ABS28" s="27"/>
      <c r="ABT28" s="27"/>
      <c r="ABU28" s="27"/>
      <c r="ABV28" s="27"/>
      <c r="ABW28" s="27"/>
      <c r="ABX28" s="27"/>
      <c r="ABY28" s="27"/>
      <c r="ABZ28" s="27"/>
      <c r="ACA28" s="27"/>
      <c r="ACB28" s="27"/>
      <c r="ACC28" s="27"/>
      <c r="ACD28" s="27"/>
      <c r="ACE28" s="27"/>
      <c r="ACF28" s="27"/>
      <c r="ACG28" s="27"/>
      <c r="ACH28" s="27"/>
      <c r="ACI28" s="27"/>
      <c r="ACJ28" s="27"/>
      <c r="ACK28" s="27"/>
      <c r="ACL28" s="27"/>
      <c r="ACM28" s="27"/>
      <c r="ACN28" s="27"/>
      <c r="ACO28" s="27"/>
      <c r="ACP28" s="27"/>
      <c r="ACQ28" s="27"/>
      <c r="ACR28" s="27"/>
      <c r="ACS28" s="27"/>
      <c r="ACT28" s="27"/>
      <c r="ACU28" s="27"/>
      <c r="ACV28" s="27"/>
      <c r="ACW28" s="27"/>
      <c r="ACX28" s="27"/>
    </row>
    <row r="29" spans="1:778" s="1" customFormat="1" ht="30" customHeight="1" thickBot="1" x14ac:dyDescent="0.25">
      <c r="A29" s="30"/>
      <c r="B29" s="45" t="s">
        <v>22</v>
      </c>
      <c r="C29" s="39"/>
      <c r="D29" s="19"/>
      <c r="E29" s="56">
        <f>E27</f>
        <v>45398</v>
      </c>
      <c r="F29" s="56">
        <f t="shared" si="532"/>
        <v>45405</v>
      </c>
      <c r="G29" s="10"/>
      <c r="H29" s="10">
        <v>7</v>
      </c>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B29" s="27"/>
      <c r="LC29" s="27"/>
      <c r="LD29" s="27"/>
      <c r="LE29" s="27"/>
      <c r="LF29" s="27"/>
      <c r="LG29" s="27"/>
      <c r="LH29" s="27"/>
      <c r="LI29" s="27"/>
      <c r="LJ29" s="27"/>
      <c r="LK29" s="27"/>
      <c r="LL29" s="27"/>
      <c r="LM29" s="27"/>
      <c r="LN29" s="27"/>
      <c r="LO29" s="27"/>
      <c r="LP29" s="27"/>
      <c r="LQ29" s="27"/>
      <c r="LR29" s="27"/>
      <c r="LS29" s="27"/>
      <c r="LT29" s="27"/>
      <c r="LU29" s="27"/>
      <c r="LV29" s="27"/>
      <c r="LW29" s="27"/>
      <c r="LX29" s="27"/>
      <c r="LY29" s="27"/>
      <c r="LZ29" s="27"/>
      <c r="MA29" s="27"/>
      <c r="MB29" s="27"/>
      <c r="MC29" s="27"/>
      <c r="MD29" s="27"/>
      <c r="ME29" s="27"/>
      <c r="MF29" s="27"/>
      <c r="MG29" s="27"/>
      <c r="MH29" s="27"/>
      <c r="MI29" s="27"/>
      <c r="MJ29" s="27"/>
      <c r="MK29" s="27"/>
      <c r="ML29" s="27"/>
      <c r="MM29" s="27"/>
      <c r="MN29" s="27"/>
      <c r="MO29" s="27"/>
      <c r="MP29" s="27"/>
      <c r="MQ29" s="27"/>
      <c r="MR29" s="27"/>
      <c r="MS29" s="27"/>
      <c r="MT29" s="27"/>
      <c r="MU29" s="27"/>
      <c r="MV29" s="27"/>
      <c r="MW29" s="27"/>
      <c r="MX29" s="27"/>
      <c r="MY29" s="27"/>
      <c r="MZ29" s="27"/>
      <c r="NA29" s="27"/>
      <c r="NB29" s="27"/>
      <c r="NC29" s="27"/>
      <c r="ND29" s="27"/>
      <c r="NE29" s="27"/>
      <c r="NF29" s="27"/>
      <c r="NG29" s="27"/>
      <c r="NH29" s="27"/>
      <c r="NI29" s="27"/>
      <c r="NJ29" s="27"/>
      <c r="NK29" s="27"/>
      <c r="NL29" s="27"/>
      <c r="NM29" s="27"/>
      <c r="NN29" s="27"/>
      <c r="NO29" s="27"/>
      <c r="NP29" s="27"/>
      <c r="NQ29" s="27"/>
      <c r="NR29" s="27"/>
      <c r="NS29" s="27"/>
      <c r="NT29" s="27"/>
      <c r="NU29" s="27"/>
      <c r="NV29" s="27"/>
      <c r="NW29" s="27"/>
      <c r="NX29" s="27"/>
      <c r="NY29" s="27"/>
      <c r="NZ29" s="27"/>
      <c r="OA29" s="27"/>
      <c r="OB29" s="27"/>
      <c r="OC29" s="27"/>
      <c r="OD29" s="27"/>
      <c r="OE29" s="27"/>
      <c r="OF29" s="27"/>
      <c r="OG29" s="27"/>
      <c r="OH29" s="27"/>
      <c r="OI29" s="27"/>
      <c r="OJ29" s="27"/>
      <c r="OK29" s="27"/>
      <c r="OL29" s="27"/>
      <c r="OM29" s="27"/>
      <c r="ON29" s="27"/>
      <c r="OO29" s="27"/>
      <c r="OP29" s="27"/>
      <c r="OQ29" s="27"/>
      <c r="OR29" s="27"/>
      <c r="OS29" s="27"/>
      <c r="OT29" s="27"/>
      <c r="OU29" s="27"/>
      <c r="OV29" s="27"/>
      <c r="OW29" s="27"/>
      <c r="OX29" s="27"/>
      <c r="OY29" s="27"/>
      <c r="OZ29" s="27"/>
      <c r="PA29" s="27"/>
      <c r="PB29" s="27"/>
      <c r="PC29" s="27"/>
      <c r="PD29" s="27"/>
      <c r="PE29" s="27"/>
      <c r="PF29" s="27"/>
      <c r="PG29" s="27"/>
      <c r="PH29" s="27"/>
      <c r="PI29" s="27"/>
      <c r="PJ29" s="27"/>
      <c r="PK29" s="27"/>
      <c r="PL29" s="27"/>
      <c r="PM29" s="27"/>
      <c r="PN29" s="27"/>
      <c r="PO29" s="27"/>
      <c r="PP29" s="27"/>
      <c r="PQ29" s="27"/>
      <c r="PR29" s="27"/>
      <c r="PS29" s="27"/>
      <c r="PT29" s="27"/>
      <c r="PU29" s="27"/>
      <c r="PV29" s="27"/>
      <c r="PW29" s="27"/>
      <c r="PX29" s="27"/>
      <c r="PY29" s="27"/>
      <c r="PZ29" s="27"/>
      <c r="QA29" s="27"/>
      <c r="QB29" s="27"/>
      <c r="QC29" s="27"/>
      <c r="QD29" s="27"/>
      <c r="QE29" s="27"/>
      <c r="QF29" s="27"/>
      <c r="QG29" s="27"/>
      <c r="QH29" s="27"/>
      <c r="QI29" s="27"/>
      <c r="QJ29" s="27"/>
      <c r="QK29" s="27"/>
      <c r="QL29" s="27"/>
      <c r="QM29" s="27"/>
      <c r="QN29" s="27"/>
      <c r="QO29" s="27"/>
      <c r="QP29" s="27"/>
      <c r="QQ29" s="27"/>
      <c r="QR29" s="27"/>
      <c r="QS29" s="27"/>
      <c r="QT29" s="27"/>
      <c r="QU29" s="27"/>
      <c r="QV29" s="27"/>
      <c r="QW29" s="27"/>
      <c r="QX29" s="27"/>
      <c r="QY29" s="27"/>
      <c r="QZ29" s="27"/>
      <c r="RA29" s="27"/>
      <c r="RB29" s="27"/>
      <c r="RC29" s="27"/>
      <c r="RD29" s="27"/>
      <c r="RE29" s="27"/>
      <c r="RF29" s="27"/>
      <c r="RG29" s="27"/>
      <c r="RH29" s="27"/>
      <c r="RI29" s="27"/>
      <c r="RJ29" s="27"/>
      <c r="RK29" s="27"/>
      <c r="RL29" s="27"/>
      <c r="RM29" s="27"/>
      <c r="RN29" s="27"/>
      <c r="RO29" s="27"/>
      <c r="RP29" s="27"/>
      <c r="RQ29" s="27"/>
      <c r="RR29" s="27"/>
      <c r="RS29" s="27"/>
      <c r="RT29" s="27"/>
      <c r="RU29" s="27"/>
      <c r="RV29" s="27"/>
      <c r="RW29" s="27"/>
      <c r="RX29" s="27"/>
      <c r="RY29" s="27"/>
      <c r="RZ29" s="27"/>
      <c r="SA29" s="27"/>
      <c r="SB29" s="27"/>
      <c r="SC29" s="27"/>
      <c r="SD29" s="27"/>
      <c r="SE29" s="27"/>
      <c r="SF29" s="27"/>
      <c r="SG29" s="27"/>
      <c r="SH29" s="27"/>
      <c r="SI29" s="27"/>
      <c r="SJ29" s="27"/>
      <c r="SK29" s="27"/>
      <c r="SL29" s="27"/>
      <c r="SM29" s="27"/>
      <c r="SN29" s="27"/>
      <c r="SO29" s="27"/>
      <c r="SP29" s="27"/>
      <c r="SQ29" s="27"/>
      <c r="SR29" s="27"/>
      <c r="SS29" s="27"/>
      <c r="ST29" s="27"/>
      <c r="SU29" s="27"/>
      <c r="SV29" s="27"/>
      <c r="SW29" s="27"/>
      <c r="SX29" s="27"/>
      <c r="SY29" s="27"/>
      <c r="SZ29" s="27"/>
      <c r="TA29" s="27"/>
      <c r="TB29" s="27"/>
      <c r="TC29" s="27"/>
      <c r="TD29" s="27"/>
      <c r="TE29" s="27"/>
      <c r="TF29" s="27"/>
      <c r="TG29" s="27"/>
      <c r="TH29" s="27"/>
      <c r="TI29" s="27"/>
      <c r="TJ29" s="27"/>
      <c r="TK29" s="27"/>
      <c r="TL29" s="27"/>
      <c r="TM29" s="27"/>
      <c r="TN29" s="27"/>
      <c r="TO29" s="27"/>
      <c r="TP29" s="27"/>
      <c r="TQ29" s="27"/>
      <c r="TR29" s="27"/>
      <c r="TS29" s="27"/>
      <c r="TT29" s="27"/>
      <c r="TU29" s="27"/>
      <c r="TV29" s="27"/>
      <c r="TW29" s="27"/>
      <c r="TX29" s="27"/>
      <c r="TY29" s="27"/>
      <c r="TZ29" s="27"/>
      <c r="UA29" s="27"/>
      <c r="UB29" s="27"/>
      <c r="UC29" s="27"/>
      <c r="UD29" s="27"/>
      <c r="UE29" s="27"/>
      <c r="UF29" s="27"/>
      <c r="UG29" s="27"/>
      <c r="UH29" s="27"/>
      <c r="UI29" s="27"/>
      <c r="UJ29" s="27"/>
      <c r="UK29" s="27"/>
      <c r="UL29" s="27"/>
      <c r="UM29" s="27"/>
      <c r="UN29" s="27"/>
      <c r="UO29" s="27"/>
      <c r="UP29" s="27"/>
      <c r="UQ29" s="27"/>
      <c r="UR29" s="27"/>
      <c r="US29" s="27"/>
      <c r="UT29" s="27"/>
      <c r="UU29" s="27"/>
      <c r="UV29" s="27"/>
      <c r="UW29" s="27"/>
      <c r="UX29" s="27"/>
      <c r="UY29" s="27"/>
      <c r="UZ29" s="27"/>
      <c r="VA29" s="27"/>
      <c r="VB29" s="27"/>
      <c r="VC29" s="27"/>
      <c r="VD29" s="27"/>
      <c r="VE29" s="27"/>
      <c r="VF29" s="27"/>
      <c r="VG29" s="27"/>
      <c r="VH29" s="27"/>
      <c r="VI29" s="27"/>
      <c r="VJ29" s="27"/>
      <c r="VK29" s="27"/>
      <c r="VL29" s="27"/>
      <c r="VM29" s="27"/>
      <c r="VN29" s="27"/>
      <c r="VO29" s="27"/>
      <c r="VP29" s="27"/>
      <c r="VQ29" s="27"/>
      <c r="VR29" s="27"/>
      <c r="VS29" s="27"/>
      <c r="VT29" s="27"/>
      <c r="VU29" s="27"/>
      <c r="VV29" s="27"/>
      <c r="VW29" s="27"/>
      <c r="VX29" s="27"/>
      <c r="VY29" s="27"/>
      <c r="VZ29" s="27"/>
      <c r="WA29" s="27"/>
      <c r="WB29" s="27"/>
      <c r="WC29" s="27"/>
      <c r="WD29" s="27"/>
      <c r="WE29" s="27"/>
      <c r="WF29" s="27"/>
      <c r="WG29" s="27"/>
      <c r="WH29" s="27"/>
      <c r="WI29" s="27"/>
      <c r="WJ29" s="27"/>
      <c r="WK29" s="27"/>
      <c r="WL29" s="27"/>
      <c r="WM29" s="27"/>
      <c r="WN29" s="27"/>
      <c r="WO29" s="27"/>
      <c r="WP29" s="27"/>
      <c r="WQ29" s="27"/>
      <c r="WR29" s="27"/>
      <c r="WS29" s="27"/>
      <c r="WT29" s="27"/>
      <c r="WU29" s="27"/>
      <c r="WV29" s="27"/>
      <c r="WW29" s="27"/>
      <c r="WX29" s="27"/>
      <c r="WY29" s="27"/>
      <c r="WZ29" s="27"/>
      <c r="XA29" s="27"/>
      <c r="XB29" s="27"/>
      <c r="XC29" s="27"/>
      <c r="XD29" s="27"/>
      <c r="XE29" s="27"/>
      <c r="XF29" s="27"/>
      <c r="XG29" s="27"/>
      <c r="XH29" s="27"/>
      <c r="XI29" s="27"/>
      <c r="XJ29" s="27"/>
      <c r="XK29" s="27"/>
      <c r="XL29" s="27"/>
      <c r="XM29" s="27"/>
      <c r="XN29" s="27"/>
      <c r="XO29" s="27"/>
      <c r="XP29" s="27"/>
      <c r="XQ29" s="27"/>
      <c r="XR29" s="27"/>
      <c r="XS29" s="27"/>
      <c r="XT29" s="27"/>
      <c r="XU29" s="27"/>
      <c r="XV29" s="27"/>
      <c r="XW29" s="27"/>
      <c r="XX29" s="27"/>
      <c r="XY29" s="27"/>
      <c r="XZ29" s="27"/>
      <c r="YA29" s="27"/>
      <c r="YB29" s="27"/>
      <c r="YC29" s="27"/>
      <c r="YD29" s="27"/>
      <c r="YE29" s="27"/>
      <c r="YF29" s="27"/>
      <c r="YG29" s="27"/>
      <c r="YH29" s="27"/>
      <c r="YI29" s="27"/>
      <c r="YJ29" s="27"/>
      <c r="YK29" s="27"/>
      <c r="YL29" s="27"/>
      <c r="YM29" s="27"/>
      <c r="YN29" s="27"/>
      <c r="YO29" s="27"/>
      <c r="YP29" s="27"/>
      <c r="YQ29" s="27"/>
      <c r="YR29" s="27"/>
      <c r="YS29" s="27"/>
      <c r="YT29" s="27"/>
      <c r="YU29" s="27"/>
      <c r="YV29" s="27"/>
      <c r="YW29" s="27"/>
      <c r="YX29" s="27"/>
      <c r="YY29" s="27"/>
      <c r="YZ29" s="27"/>
      <c r="ZA29" s="27"/>
      <c r="ZB29" s="27"/>
      <c r="ZC29" s="27"/>
      <c r="ZD29" s="27"/>
      <c r="ZE29" s="27"/>
      <c r="ZF29" s="27"/>
      <c r="ZG29" s="27"/>
      <c r="ZH29" s="27"/>
      <c r="ZI29" s="27"/>
      <c r="ZJ29" s="27"/>
      <c r="ZK29" s="27"/>
      <c r="ZL29" s="27"/>
      <c r="ZM29" s="27"/>
      <c r="ZN29" s="27"/>
      <c r="ZO29" s="27"/>
      <c r="ZP29" s="27"/>
      <c r="ZQ29" s="27"/>
      <c r="ZR29" s="27"/>
      <c r="ZS29" s="27"/>
      <c r="ZT29" s="27"/>
      <c r="ZU29" s="27"/>
      <c r="ZV29" s="27"/>
      <c r="ZW29" s="27"/>
      <c r="ZX29" s="27"/>
      <c r="ZY29" s="27"/>
      <c r="ZZ29" s="27"/>
      <c r="AAA29" s="27"/>
      <c r="AAB29" s="27"/>
      <c r="AAC29" s="27"/>
      <c r="AAD29" s="27"/>
      <c r="AAE29" s="27"/>
      <c r="AAF29" s="27"/>
      <c r="AAG29" s="27"/>
      <c r="AAH29" s="27"/>
      <c r="AAI29" s="27"/>
      <c r="AAJ29" s="27"/>
      <c r="AAK29" s="27"/>
      <c r="AAL29" s="27"/>
      <c r="AAM29" s="27"/>
      <c r="AAN29" s="27"/>
      <c r="AAO29" s="27"/>
      <c r="AAP29" s="27"/>
      <c r="AAQ29" s="27"/>
      <c r="AAR29" s="27"/>
      <c r="AAS29" s="27"/>
      <c r="AAT29" s="27"/>
      <c r="AAU29" s="27"/>
      <c r="AAV29" s="27"/>
      <c r="AAW29" s="27"/>
      <c r="AAX29" s="27"/>
      <c r="AAY29" s="27"/>
      <c r="AAZ29" s="27"/>
      <c r="ABA29" s="27"/>
      <c r="ABB29" s="27"/>
      <c r="ABC29" s="27"/>
      <c r="ABD29" s="27"/>
      <c r="ABE29" s="27"/>
      <c r="ABF29" s="27"/>
      <c r="ABG29" s="27"/>
      <c r="ABH29" s="27"/>
      <c r="ABI29" s="27"/>
      <c r="ABJ29" s="27"/>
      <c r="ABK29" s="27"/>
      <c r="ABL29" s="27"/>
      <c r="ABM29" s="27"/>
      <c r="ABN29" s="27"/>
      <c r="ABO29" s="27"/>
      <c r="ABP29" s="27"/>
      <c r="ABQ29" s="27"/>
      <c r="ABR29" s="27"/>
      <c r="ABS29" s="27"/>
      <c r="ABT29" s="27"/>
      <c r="ABU29" s="27"/>
      <c r="ABV29" s="27"/>
      <c r="ABW29" s="27"/>
      <c r="ABX29" s="27"/>
      <c r="ABY29" s="27"/>
      <c r="ABZ29" s="27"/>
      <c r="ACA29" s="27"/>
      <c r="ACB29" s="27"/>
      <c r="ACC29" s="27"/>
      <c r="ACD29" s="27"/>
      <c r="ACE29" s="27"/>
      <c r="ACF29" s="27"/>
      <c r="ACG29" s="27"/>
      <c r="ACH29" s="27"/>
      <c r="ACI29" s="27"/>
      <c r="ACJ29" s="27"/>
      <c r="ACK29" s="27"/>
      <c r="ACL29" s="27"/>
      <c r="ACM29" s="27"/>
      <c r="ACN29" s="27"/>
      <c r="ACO29" s="27"/>
      <c r="ACP29" s="27"/>
      <c r="ACQ29" s="27"/>
      <c r="ACR29" s="27"/>
      <c r="ACS29" s="27"/>
      <c r="ACT29" s="27"/>
      <c r="ACU29" s="27"/>
      <c r="ACV29" s="27"/>
      <c r="ACW29" s="27"/>
      <c r="ACX29" s="27"/>
    </row>
    <row r="30" spans="1:778" s="1" customFormat="1" ht="30" customHeight="1" thickBot="1" x14ac:dyDescent="0.25">
      <c r="A30" s="30" t="s">
        <v>11</v>
      </c>
      <c r="B30" s="20" t="s">
        <v>25</v>
      </c>
      <c r="C30" s="40"/>
      <c r="D30" s="21"/>
      <c r="E30" s="57"/>
      <c r="F30" s="58"/>
      <c r="G30" s="10"/>
      <c r="H30" s="10" t="str">
        <f t="shared" si="529"/>
        <v/>
      </c>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c r="IV30" s="27"/>
      <c r="IW30" s="27"/>
      <c r="IX30" s="27"/>
      <c r="IY30" s="27"/>
      <c r="IZ30" s="27"/>
      <c r="JA30" s="27"/>
      <c r="JB30" s="27"/>
      <c r="JC30" s="27"/>
      <c r="JD30" s="27"/>
      <c r="JE30" s="27"/>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B30" s="27"/>
      <c r="LC30" s="27"/>
      <c r="LD30" s="27"/>
      <c r="LE30" s="27"/>
      <c r="LF30" s="27"/>
      <c r="LG30" s="27"/>
      <c r="LH30" s="27"/>
      <c r="LI30" s="27"/>
      <c r="LJ30" s="27"/>
      <c r="LK30" s="27"/>
      <c r="LL30" s="27"/>
      <c r="LM30" s="27"/>
      <c r="LN30" s="27"/>
      <c r="LO30" s="27"/>
      <c r="LP30" s="27"/>
      <c r="LQ30" s="27"/>
      <c r="LR30" s="27"/>
      <c r="LS30" s="27"/>
      <c r="LT30" s="27"/>
      <c r="LU30" s="27"/>
      <c r="LV30" s="27"/>
      <c r="LW30" s="27"/>
      <c r="LX30" s="27"/>
      <c r="LY30" s="27"/>
      <c r="LZ30" s="27"/>
      <c r="MA30" s="27"/>
      <c r="MB30" s="27"/>
      <c r="MC30" s="27"/>
      <c r="MD30" s="27"/>
      <c r="ME30" s="27"/>
      <c r="MF30" s="27"/>
      <c r="MG30" s="27"/>
      <c r="MH30" s="27"/>
      <c r="MI30" s="27"/>
      <c r="MJ30" s="27"/>
      <c r="MK30" s="27"/>
      <c r="ML30" s="27"/>
      <c r="MM30" s="27"/>
      <c r="MN30" s="27"/>
      <c r="MO30" s="27"/>
      <c r="MP30" s="27"/>
      <c r="MQ30" s="27"/>
      <c r="MR30" s="27"/>
      <c r="MS30" s="27"/>
      <c r="MT30" s="27"/>
      <c r="MU30" s="27"/>
      <c r="MV30" s="27"/>
      <c r="MW30" s="27"/>
      <c r="MX30" s="27"/>
      <c r="MY30" s="27"/>
      <c r="MZ30" s="27"/>
      <c r="NA30" s="27"/>
      <c r="NB30" s="27"/>
      <c r="NC30" s="27"/>
      <c r="ND30" s="27"/>
      <c r="NE30" s="27"/>
      <c r="NF30" s="27"/>
      <c r="NG30" s="27"/>
      <c r="NH30" s="27"/>
      <c r="NI30" s="27"/>
      <c r="NJ30" s="27"/>
      <c r="NK30" s="27"/>
      <c r="NL30" s="27"/>
      <c r="NM30" s="27"/>
      <c r="NN30" s="27"/>
      <c r="NO30" s="27"/>
      <c r="NP30" s="27"/>
      <c r="NQ30" s="27"/>
      <c r="NR30" s="27"/>
      <c r="NS30" s="27"/>
      <c r="NT30" s="27"/>
      <c r="NU30" s="27"/>
      <c r="NV30" s="27"/>
      <c r="NW30" s="27"/>
      <c r="NX30" s="27"/>
      <c r="NY30" s="27"/>
      <c r="NZ30" s="27"/>
      <c r="OA30" s="27"/>
      <c r="OB30" s="27"/>
      <c r="OC30" s="27"/>
      <c r="OD30" s="27"/>
      <c r="OE30" s="27"/>
      <c r="OF30" s="27"/>
      <c r="OG30" s="27"/>
      <c r="OH30" s="27"/>
      <c r="OI30" s="27"/>
      <c r="OJ30" s="27"/>
      <c r="OK30" s="27"/>
      <c r="OL30" s="27"/>
      <c r="OM30" s="27"/>
      <c r="ON30" s="27"/>
      <c r="OO30" s="27"/>
      <c r="OP30" s="27"/>
      <c r="OQ30" s="27"/>
      <c r="OR30" s="27"/>
      <c r="OS30" s="27"/>
      <c r="OT30" s="27"/>
      <c r="OU30" s="27"/>
      <c r="OV30" s="27"/>
      <c r="OW30" s="27"/>
      <c r="OX30" s="27"/>
      <c r="OY30" s="27"/>
      <c r="OZ30" s="27"/>
      <c r="PA30" s="27"/>
      <c r="PB30" s="27"/>
      <c r="PC30" s="27"/>
      <c r="PD30" s="27"/>
      <c r="PE30" s="27"/>
      <c r="PF30" s="27"/>
      <c r="PG30" s="27"/>
      <c r="PH30" s="27"/>
      <c r="PI30" s="27"/>
      <c r="PJ30" s="27"/>
      <c r="PK30" s="27"/>
      <c r="PL30" s="27"/>
      <c r="PM30" s="27"/>
      <c r="PN30" s="27"/>
      <c r="PO30" s="27"/>
      <c r="PP30" s="27"/>
      <c r="PQ30" s="27"/>
      <c r="PR30" s="27"/>
      <c r="PS30" s="27"/>
      <c r="PT30" s="27"/>
      <c r="PU30" s="27"/>
      <c r="PV30" s="27"/>
      <c r="PW30" s="27"/>
      <c r="PX30" s="27"/>
      <c r="PY30" s="27"/>
      <c r="PZ30" s="27"/>
      <c r="QA30" s="27"/>
      <c r="QB30" s="27"/>
      <c r="QC30" s="27"/>
      <c r="QD30" s="27"/>
      <c r="QE30" s="27"/>
      <c r="QF30" s="27"/>
      <c r="QG30" s="27"/>
      <c r="QH30" s="27"/>
      <c r="QI30" s="27"/>
      <c r="QJ30" s="27"/>
      <c r="QK30" s="27"/>
      <c r="QL30" s="27"/>
      <c r="QM30" s="27"/>
      <c r="QN30" s="27"/>
      <c r="QO30" s="27"/>
      <c r="QP30" s="27"/>
      <c r="QQ30" s="27"/>
      <c r="QR30" s="27"/>
      <c r="QS30" s="27"/>
      <c r="QT30" s="27"/>
      <c r="QU30" s="27"/>
      <c r="QV30" s="27"/>
      <c r="QW30" s="27"/>
      <c r="QX30" s="27"/>
      <c r="QY30" s="27"/>
      <c r="QZ30" s="27"/>
      <c r="RA30" s="27"/>
      <c r="RB30" s="27"/>
      <c r="RC30" s="27"/>
      <c r="RD30" s="27"/>
      <c r="RE30" s="27"/>
      <c r="RF30" s="27"/>
      <c r="RG30" s="27"/>
      <c r="RH30" s="27"/>
      <c r="RI30" s="27"/>
      <c r="RJ30" s="27"/>
      <c r="RK30" s="27"/>
      <c r="RL30" s="27"/>
      <c r="RM30" s="27"/>
      <c r="RN30" s="27"/>
      <c r="RO30" s="27"/>
      <c r="RP30" s="27"/>
      <c r="RQ30" s="27"/>
      <c r="RR30" s="27"/>
      <c r="RS30" s="27"/>
      <c r="RT30" s="27"/>
      <c r="RU30" s="27"/>
      <c r="RV30" s="27"/>
      <c r="RW30" s="27"/>
      <c r="RX30" s="27"/>
      <c r="RY30" s="27"/>
      <c r="RZ30" s="27"/>
      <c r="SA30" s="27"/>
      <c r="SB30" s="27"/>
      <c r="SC30" s="27"/>
      <c r="SD30" s="27"/>
      <c r="SE30" s="27"/>
      <c r="SF30" s="27"/>
      <c r="SG30" s="27"/>
      <c r="SH30" s="27"/>
      <c r="SI30" s="27"/>
      <c r="SJ30" s="27"/>
      <c r="SK30" s="27"/>
      <c r="SL30" s="27"/>
      <c r="SM30" s="27"/>
      <c r="SN30" s="27"/>
      <c r="SO30" s="27"/>
      <c r="SP30" s="27"/>
      <c r="SQ30" s="27"/>
      <c r="SR30" s="27"/>
      <c r="SS30" s="27"/>
      <c r="ST30" s="27"/>
      <c r="SU30" s="27"/>
      <c r="SV30" s="27"/>
      <c r="SW30" s="27"/>
      <c r="SX30" s="27"/>
      <c r="SY30" s="27"/>
      <c r="SZ30" s="27"/>
      <c r="TA30" s="27"/>
      <c r="TB30" s="27"/>
      <c r="TC30" s="27"/>
      <c r="TD30" s="27"/>
      <c r="TE30" s="27"/>
      <c r="TF30" s="27"/>
      <c r="TG30" s="27"/>
      <c r="TH30" s="27"/>
      <c r="TI30" s="27"/>
      <c r="TJ30" s="27"/>
      <c r="TK30" s="27"/>
      <c r="TL30" s="27"/>
      <c r="TM30" s="27"/>
      <c r="TN30" s="27"/>
      <c r="TO30" s="27"/>
      <c r="TP30" s="27"/>
      <c r="TQ30" s="27"/>
      <c r="TR30" s="27"/>
      <c r="TS30" s="27"/>
      <c r="TT30" s="27"/>
      <c r="TU30" s="27"/>
      <c r="TV30" s="27"/>
      <c r="TW30" s="27"/>
      <c r="TX30" s="27"/>
      <c r="TY30" s="27"/>
      <c r="TZ30" s="27"/>
      <c r="UA30" s="27"/>
      <c r="UB30" s="27"/>
      <c r="UC30" s="27"/>
      <c r="UD30" s="27"/>
      <c r="UE30" s="27"/>
      <c r="UF30" s="27"/>
      <c r="UG30" s="27"/>
      <c r="UH30" s="27"/>
      <c r="UI30" s="27"/>
      <c r="UJ30" s="27"/>
      <c r="UK30" s="27"/>
      <c r="UL30" s="27"/>
      <c r="UM30" s="27"/>
      <c r="UN30" s="27"/>
      <c r="UO30" s="27"/>
      <c r="UP30" s="27"/>
      <c r="UQ30" s="27"/>
      <c r="UR30" s="27"/>
      <c r="US30" s="27"/>
      <c r="UT30" s="27"/>
      <c r="UU30" s="27"/>
      <c r="UV30" s="27"/>
      <c r="UW30" s="27"/>
      <c r="UX30" s="27"/>
      <c r="UY30" s="27"/>
      <c r="UZ30" s="27"/>
      <c r="VA30" s="27"/>
      <c r="VB30" s="27"/>
      <c r="VC30" s="27"/>
      <c r="VD30" s="27"/>
      <c r="VE30" s="27"/>
      <c r="VF30" s="27"/>
      <c r="VG30" s="27"/>
      <c r="VH30" s="27"/>
      <c r="VI30" s="27"/>
      <c r="VJ30" s="27"/>
      <c r="VK30" s="27"/>
      <c r="VL30" s="27"/>
      <c r="VM30" s="27"/>
      <c r="VN30" s="27"/>
      <c r="VO30" s="27"/>
      <c r="VP30" s="27"/>
      <c r="VQ30" s="27"/>
      <c r="VR30" s="27"/>
      <c r="VS30" s="27"/>
      <c r="VT30" s="27"/>
      <c r="VU30" s="27"/>
      <c r="VV30" s="27"/>
      <c r="VW30" s="27"/>
      <c r="VX30" s="27"/>
      <c r="VY30" s="27"/>
      <c r="VZ30" s="27"/>
      <c r="WA30" s="27"/>
      <c r="WB30" s="27"/>
      <c r="WC30" s="27"/>
      <c r="WD30" s="27"/>
      <c r="WE30" s="27"/>
      <c r="WF30" s="27"/>
      <c r="WG30" s="27"/>
      <c r="WH30" s="27"/>
      <c r="WI30" s="27"/>
      <c r="WJ30" s="27"/>
      <c r="WK30" s="27"/>
      <c r="WL30" s="27"/>
      <c r="WM30" s="27"/>
      <c r="WN30" s="27"/>
      <c r="WO30" s="27"/>
      <c r="WP30" s="27"/>
      <c r="WQ30" s="27"/>
      <c r="WR30" s="27"/>
      <c r="WS30" s="27"/>
      <c r="WT30" s="27"/>
      <c r="WU30" s="27"/>
      <c r="WV30" s="27"/>
      <c r="WW30" s="27"/>
      <c r="WX30" s="27"/>
      <c r="WY30" s="27"/>
      <c r="WZ30" s="27"/>
      <c r="XA30" s="27"/>
      <c r="XB30" s="27"/>
      <c r="XC30" s="27"/>
      <c r="XD30" s="27"/>
      <c r="XE30" s="27"/>
      <c r="XF30" s="27"/>
      <c r="XG30" s="27"/>
      <c r="XH30" s="27"/>
      <c r="XI30" s="27"/>
      <c r="XJ30" s="27"/>
      <c r="XK30" s="27"/>
      <c r="XL30" s="27"/>
      <c r="XM30" s="27"/>
      <c r="XN30" s="27"/>
      <c r="XO30" s="27"/>
      <c r="XP30" s="27"/>
      <c r="XQ30" s="27"/>
      <c r="XR30" s="27"/>
      <c r="XS30" s="27"/>
      <c r="XT30" s="27"/>
      <c r="XU30" s="27"/>
      <c r="XV30" s="27"/>
      <c r="XW30" s="27"/>
      <c r="XX30" s="27"/>
      <c r="XY30" s="27"/>
      <c r="XZ30" s="27"/>
      <c r="YA30" s="27"/>
      <c r="YB30" s="27"/>
      <c r="YC30" s="27"/>
      <c r="YD30" s="27"/>
      <c r="YE30" s="27"/>
      <c r="YF30" s="27"/>
      <c r="YG30" s="27"/>
      <c r="YH30" s="27"/>
      <c r="YI30" s="27"/>
      <c r="YJ30" s="27"/>
      <c r="YK30" s="27"/>
      <c r="YL30" s="27"/>
      <c r="YM30" s="27"/>
      <c r="YN30" s="27"/>
      <c r="YO30" s="27"/>
      <c r="YP30" s="27"/>
      <c r="YQ30" s="27"/>
      <c r="YR30" s="27"/>
      <c r="YS30" s="27"/>
      <c r="YT30" s="27"/>
      <c r="YU30" s="27"/>
      <c r="YV30" s="27"/>
      <c r="YW30" s="27"/>
      <c r="YX30" s="27"/>
      <c r="YY30" s="27"/>
      <c r="YZ30" s="27"/>
      <c r="ZA30" s="27"/>
      <c r="ZB30" s="27"/>
      <c r="ZC30" s="27"/>
      <c r="ZD30" s="27"/>
      <c r="ZE30" s="27"/>
      <c r="ZF30" s="27"/>
      <c r="ZG30" s="27"/>
      <c r="ZH30" s="27"/>
      <c r="ZI30" s="27"/>
      <c r="ZJ30" s="27"/>
      <c r="ZK30" s="27"/>
      <c r="ZL30" s="27"/>
      <c r="ZM30" s="27"/>
      <c r="ZN30" s="27"/>
      <c r="ZO30" s="27"/>
      <c r="ZP30" s="27"/>
      <c r="ZQ30" s="27"/>
      <c r="ZR30" s="27"/>
      <c r="ZS30" s="27"/>
      <c r="ZT30" s="27"/>
      <c r="ZU30" s="27"/>
      <c r="ZV30" s="27"/>
      <c r="ZW30" s="27"/>
      <c r="ZX30" s="27"/>
      <c r="ZY30" s="27"/>
      <c r="ZZ30" s="27"/>
      <c r="AAA30" s="27"/>
      <c r="AAB30" s="27"/>
      <c r="AAC30" s="27"/>
      <c r="AAD30" s="27"/>
      <c r="AAE30" s="27"/>
      <c r="AAF30" s="27"/>
      <c r="AAG30" s="27"/>
      <c r="AAH30" s="27"/>
      <c r="AAI30" s="27"/>
      <c r="AAJ30" s="27"/>
      <c r="AAK30" s="27"/>
      <c r="AAL30" s="27"/>
      <c r="AAM30" s="27"/>
      <c r="AAN30" s="27"/>
      <c r="AAO30" s="27"/>
      <c r="AAP30" s="27"/>
      <c r="AAQ30" s="27"/>
      <c r="AAR30" s="27"/>
      <c r="AAS30" s="27"/>
      <c r="AAT30" s="27"/>
      <c r="AAU30" s="27"/>
      <c r="AAV30" s="27"/>
      <c r="AAW30" s="27"/>
      <c r="AAX30" s="27"/>
      <c r="AAY30" s="27"/>
      <c r="AAZ30" s="27"/>
      <c r="ABA30" s="27"/>
      <c r="ABB30" s="27"/>
      <c r="ABC30" s="27"/>
      <c r="ABD30" s="27"/>
      <c r="ABE30" s="27"/>
      <c r="ABF30" s="27"/>
      <c r="ABG30" s="27"/>
      <c r="ABH30" s="27"/>
      <c r="ABI30" s="27"/>
      <c r="ABJ30" s="27"/>
      <c r="ABK30" s="27"/>
      <c r="ABL30" s="27"/>
      <c r="ABM30" s="27"/>
      <c r="ABN30" s="27"/>
      <c r="ABO30" s="27"/>
      <c r="ABP30" s="27"/>
      <c r="ABQ30" s="27"/>
      <c r="ABR30" s="27"/>
      <c r="ABS30" s="27"/>
      <c r="ABT30" s="27"/>
      <c r="ABU30" s="27"/>
      <c r="ABV30" s="27"/>
      <c r="ABW30" s="27"/>
      <c r="ABX30" s="27"/>
      <c r="ABY30" s="27"/>
      <c r="ABZ30" s="27"/>
      <c r="ACA30" s="27"/>
      <c r="ACB30" s="27"/>
      <c r="ACC30" s="27"/>
      <c r="ACD30" s="27"/>
      <c r="ACE30" s="27"/>
      <c r="ACF30" s="27"/>
      <c r="ACG30" s="27"/>
      <c r="ACH30" s="27"/>
      <c r="ACI30" s="27"/>
      <c r="ACJ30" s="27"/>
      <c r="ACK30" s="27"/>
      <c r="ACL30" s="27"/>
      <c r="ACM30" s="27"/>
      <c r="ACN30" s="27"/>
      <c r="ACO30" s="27"/>
      <c r="ACP30" s="27"/>
      <c r="ACQ30" s="27"/>
      <c r="ACR30" s="27"/>
      <c r="ACS30" s="27"/>
      <c r="ACT30" s="27"/>
      <c r="ACU30" s="27"/>
      <c r="ACV30" s="27"/>
      <c r="ACW30" s="27"/>
      <c r="ACX30" s="27"/>
    </row>
    <row r="31" spans="1:778" s="1" customFormat="1" ht="30" customHeight="1" thickBot="1" x14ac:dyDescent="0.25">
      <c r="A31" s="30"/>
      <c r="B31" s="46" t="s">
        <v>18</v>
      </c>
      <c r="C31" s="41"/>
      <c r="D31" s="22"/>
      <c r="E31" s="69">
        <v>45387</v>
      </c>
      <c r="F31" s="59">
        <v>45394</v>
      </c>
      <c r="G31" s="10"/>
      <c r="H31" s="10">
        <v>7</v>
      </c>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c r="IV31" s="27"/>
      <c r="IW31" s="27"/>
      <c r="IX31" s="27"/>
      <c r="IY31" s="27"/>
      <c r="IZ31" s="27"/>
      <c r="JA31" s="27"/>
      <c r="JB31" s="27"/>
      <c r="JC31" s="27"/>
      <c r="JD31" s="27"/>
      <c r="JE31" s="27"/>
      <c r="JF31" s="27"/>
      <c r="JG31" s="27"/>
      <c r="JH31" s="27"/>
      <c r="JI31" s="27"/>
      <c r="JJ31" s="27"/>
      <c r="JK31" s="27"/>
      <c r="JL31" s="27"/>
      <c r="JM31" s="27"/>
      <c r="JN31" s="27"/>
      <c r="JO31" s="27"/>
      <c r="JP31" s="27"/>
      <c r="JQ31" s="27"/>
      <c r="JR31" s="27"/>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B31" s="27"/>
      <c r="LC31" s="27"/>
      <c r="LD31" s="27"/>
      <c r="LE31" s="27"/>
      <c r="LF31" s="27"/>
      <c r="LG31" s="27"/>
      <c r="LH31" s="27"/>
      <c r="LI31" s="27"/>
      <c r="LJ31" s="27"/>
      <c r="LK31" s="27"/>
      <c r="LL31" s="27"/>
      <c r="LM31" s="27"/>
      <c r="LN31" s="27"/>
      <c r="LO31" s="27"/>
      <c r="LP31" s="27"/>
      <c r="LQ31" s="27"/>
      <c r="LR31" s="27"/>
      <c r="LS31" s="27"/>
      <c r="LT31" s="27"/>
      <c r="LU31" s="27"/>
      <c r="LV31" s="27"/>
      <c r="LW31" s="27"/>
      <c r="LX31" s="27"/>
      <c r="LY31" s="27"/>
      <c r="LZ31" s="27"/>
      <c r="MA31" s="27"/>
      <c r="MB31" s="27"/>
      <c r="MC31" s="27"/>
      <c r="MD31" s="27"/>
      <c r="ME31" s="27"/>
      <c r="MF31" s="27"/>
      <c r="MG31" s="27"/>
      <c r="MH31" s="27"/>
      <c r="MI31" s="27"/>
      <c r="MJ31" s="27"/>
      <c r="MK31" s="27"/>
      <c r="ML31" s="27"/>
      <c r="MM31" s="27"/>
      <c r="MN31" s="27"/>
      <c r="MO31" s="27"/>
      <c r="MP31" s="27"/>
      <c r="MQ31" s="27"/>
      <c r="MR31" s="27"/>
      <c r="MS31" s="27"/>
      <c r="MT31" s="27"/>
      <c r="MU31" s="27"/>
      <c r="MV31" s="27"/>
      <c r="MW31" s="27"/>
      <c r="MX31" s="27"/>
      <c r="MY31" s="27"/>
      <c r="MZ31" s="27"/>
      <c r="NA31" s="27"/>
      <c r="NB31" s="27"/>
      <c r="NC31" s="27"/>
      <c r="ND31" s="27"/>
      <c r="NE31" s="27"/>
      <c r="NF31" s="27"/>
      <c r="NG31" s="27"/>
      <c r="NH31" s="27"/>
      <c r="NI31" s="27"/>
      <c r="NJ31" s="27"/>
      <c r="NK31" s="27"/>
      <c r="NL31" s="27"/>
      <c r="NM31" s="27"/>
      <c r="NN31" s="27"/>
      <c r="NO31" s="27"/>
      <c r="NP31" s="27"/>
      <c r="NQ31" s="27"/>
      <c r="NR31" s="27"/>
      <c r="NS31" s="27"/>
      <c r="NT31" s="27"/>
      <c r="NU31" s="27"/>
      <c r="NV31" s="27"/>
      <c r="NW31" s="27"/>
      <c r="NX31" s="27"/>
      <c r="NY31" s="27"/>
      <c r="NZ31" s="27"/>
      <c r="OA31" s="27"/>
      <c r="OB31" s="27"/>
      <c r="OC31" s="27"/>
      <c r="OD31" s="27"/>
      <c r="OE31" s="27"/>
      <c r="OF31" s="27"/>
      <c r="OG31" s="27"/>
      <c r="OH31" s="27"/>
      <c r="OI31" s="27"/>
      <c r="OJ31" s="27"/>
      <c r="OK31" s="27"/>
      <c r="OL31" s="27"/>
      <c r="OM31" s="27"/>
      <c r="ON31" s="27"/>
      <c r="OO31" s="27"/>
      <c r="OP31" s="27"/>
      <c r="OQ31" s="27"/>
      <c r="OR31" s="27"/>
      <c r="OS31" s="27"/>
      <c r="OT31" s="27"/>
      <c r="OU31" s="27"/>
      <c r="OV31" s="27"/>
      <c r="OW31" s="27"/>
      <c r="OX31" s="27"/>
      <c r="OY31" s="27"/>
      <c r="OZ31" s="27"/>
      <c r="PA31" s="27"/>
      <c r="PB31" s="27"/>
      <c r="PC31" s="27"/>
      <c r="PD31" s="27"/>
      <c r="PE31" s="27"/>
      <c r="PF31" s="27"/>
      <c r="PG31" s="27"/>
      <c r="PH31" s="27"/>
      <c r="PI31" s="27"/>
      <c r="PJ31" s="27"/>
      <c r="PK31" s="27"/>
      <c r="PL31" s="27"/>
      <c r="PM31" s="27"/>
      <c r="PN31" s="27"/>
      <c r="PO31" s="27"/>
      <c r="PP31" s="27"/>
      <c r="PQ31" s="27"/>
      <c r="PR31" s="27"/>
      <c r="PS31" s="27"/>
      <c r="PT31" s="27"/>
      <c r="PU31" s="27"/>
      <c r="PV31" s="27"/>
      <c r="PW31" s="27"/>
      <c r="PX31" s="27"/>
      <c r="PY31" s="27"/>
      <c r="PZ31" s="27"/>
      <c r="QA31" s="27"/>
      <c r="QB31" s="27"/>
      <c r="QC31" s="27"/>
      <c r="QD31" s="27"/>
      <c r="QE31" s="27"/>
      <c r="QF31" s="27"/>
      <c r="QG31" s="27"/>
      <c r="QH31" s="27"/>
      <c r="QI31" s="27"/>
      <c r="QJ31" s="27"/>
      <c r="QK31" s="27"/>
      <c r="QL31" s="27"/>
      <c r="QM31" s="27"/>
      <c r="QN31" s="27"/>
      <c r="QO31" s="27"/>
      <c r="QP31" s="27"/>
      <c r="QQ31" s="27"/>
      <c r="QR31" s="27"/>
      <c r="QS31" s="27"/>
      <c r="QT31" s="27"/>
      <c r="QU31" s="27"/>
      <c r="QV31" s="27"/>
      <c r="QW31" s="27"/>
      <c r="QX31" s="27"/>
      <c r="QY31" s="27"/>
      <c r="QZ31" s="27"/>
      <c r="RA31" s="27"/>
      <c r="RB31" s="27"/>
      <c r="RC31" s="27"/>
      <c r="RD31" s="27"/>
      <c r="RE31" s="27"/>
      <c r="RF31" s="27"/>
      <c r="RG31" s="27"/>
      <c r="RH31" s="27"/>
      <c r="RI31" s="27"/>
      <c r="RJ31" s="27"/>
      <c r="RK31" s="27"/>
      <c r="RL31" s="27"/>
      <c r="RM31" s="27"/>
      <c r="RN31" s="27"/>
      <c r="RO31" s="27"/>
      <c r="RP31" s="27"/>
      <c r="RQ31" s="27"/>
      <c r="RR31" s="27"/>
      <c r="RS31" s="27"/>
      <c r="RT31" s="27"/>
      <c r="RU31" s="27"/>
      <c r="RV31" s="27"/>
      <c r="RW31" s="27"/>
      <c r="RX31" s="27"/>
      <c r="RY31" s="27"/>
      <c r="RZ31" s="27"/>
      <c r="SA31" s="27"/>
      <c r="SB31" s="27"/>
      <c r="SC31" s="27"/>
      <c r="SD31" s="27"/>
      <c r="SE31" s="27"/>
      <c r="SF31" s="27"/>
      <c r="SG31" s="27"/>
      <c r="SH31" s="27"/>
      <c r="SI31" s="27"/>
      <c r="SJ31" s="27"/>
      <c r="SK31" s="27"/>
      <c r="SL31" s="27"/>
      <c r="SM31" s="27"/>
      <c r="SN31" s="27"/>
      <c r="SO31" s="27"/>
      <c r="SP31" s="27"/>
      <c r="SQ31" s="27"/>
      <c r="SR31" s="27"/>
      <c r="SS31" s="27"/>
      <c r="ST31" s="27"/>
      <c r="SU31" s="27"/>
      <c r="SV31" s="27"/>
      <c r="SW31" s="27"/>
      <c r="SX31" s="27"/>
      <c r="SY31" s="27"/>
      <c r="SZ31" s="27"/>
      <c r="TA31" s="27"/>
      <c r="TB31" s="27"/>
      <c r="TC31" s="27"/>
      <c r="TD31" s="27"/>
      <c r="TE31" s="27"/>
      <c r="TF31" s="27"/>
      <c r="TG31" s="27"/>
      <c r="TH31" s="27"/>
      <c r="TI31" s="27"/>
      <c r="TJ31" s="27"/>
      <c r="TK31" s="27"/>
      <c r="TL31" s="27"/>
      <c r="TM31" s="27"/>
      <c r="TN31" s="27"/>
      <c r="TO31" s="27"/>
      <c r="TP31" s="27"/>
      <c r="TQ31" s="27"/>
      <c r="TR31" s="27"/>
      <c r="TS31" s="27"/>
      <c r="TT31" s="27"/>
      <c r="TU31" s="27"/>
      <c r="TV31" s="27"/>
      <c r="TW31" s="27"/>
      <c r="TX31" s="27"/>
      <c r="TY31" s="27"/>
      <c r="TZ31" s="27"/>
      <c r="UA31" s="27"/>
      <c r="UB31" s="27"/>
      <c r="UC31" s="27"/>
      <c r="UD31" s="27"/>
      <c r="UE31" s="27"/>
      <c r="UF31" s="27"/>
      <c r="UG31" s="27"/>
      <c r="UH31" s="27"/>
      <c r="UI31" s="27"/>
      <c r="UJ31" s="27"/>
      <c r="UK31" s="27"/>
      <c r="UL31" s="27"/>
      <c r="UM31" s="27"/>
      <c r="UN31" s="27"/>
      <c r="UO31" s="27"/>
      <c r="UP31" s="27"/>
      <c r="UQ31" s="27"/>
      <c r="UR31" s="27"/>
      <c r="US31" s="27"/>
      <c r="UT31" s="27"/>
      <c r="UU31" s="27"/>
      <c r="UV31" s="27"/>
      <c r="UW31" s="27"/>
      <c r="UX31" s="27"/>
      <c r="UY31" s="27"/>
      <c r="UZ31" s="27"/>
      <c r="VA31" s="27"/>
      <c r="VB31" s="27"/>
      <c r="VC31" s="27"/>
      <c r="VD31" s="27"/>
      <c r="VE31" s="27"/>
      <c r="VF31" s="27"/>
      <c r="VG31" s="27"/>
      <c r="VH31" s="27"/>
      <c r="VI31" s="27"/>
      <c r="VJ31" s="27"/>
      <c r="VK31" s="27"/>
      <c r="VL31" s="27"/>
      <c r="VM31" s="27"/>
      <c r="VN31" s="27"/>
      <c r="VO31" s="27"/>
      <c r="VP31" s="27"/>
      <c r="VQ31" s="27"/>
      <c r="VR31" s="27"/>
      <c r="VS31" s="27"/>
      <c r="VT31" s="27"/>
      <c r="VU31" s="27"/>
      <c r="VV31" s="27"/>
      <c r="VW31" s="27"/>
      <c r="VX31" s="27"/>
      <c r="VY31" s="27"/>
      <c r="VZ31" s="27"/>
      <c r="WA31" s="27"/>
      <c r="WB31" s="27"/>
      <c r="WC31" s="27"/>
      <c r="WD31" s="27"/>
      <c r="WE31" s="27"/>
      <c r="WF31" s="27"/>
      <c r="WG31" s="27"/>
      <c r="WH31" s="27"/>
      <c r="WI31" s="27"/>
      <c r="WJ31" s="27"/>
      <c r="WK31" s="27"/>
      <c r="WL31" s="27"/>
      <c r="WM31" s="27"/>
      <c r="WN31" s="27"/>
      <c r="WO31" s="27"/>
      <c r="WP31" s="27"/>
      <c r="WQ31" s="27"/>
      <c r="WR31" s="27"/>
      <c r="WS31" s="27"/>
      <c r="WT31" s="27"/>
      <c r="WU31" s="27"/>
      <c r="WV31" s="27"/>
      <c r="WW31" s="27"/>
      <c r="WX31" s="27"/>
      <c r="WY31" s="27"/>
      <c r="WZ31" s="27"/>
      <c r="XA31" s="27"/>
      <c r="XB31" s="27"/>
      <c r="XC31" s="27"/>
      <c r="XD31" s="27"/>
      <c r="XE31" s="27"/>
      <c r="XF31" s="27"/>
      <c r="XG31" s="27"/>
      <c r="XH31" s="27"/>
      <c r="XI31" s="27"/>
      <c r="XJ31" s="27"/>
      <c r="XK31" s="27"/>
      <c r="XL31" s="27"/>
      <c r="XM31" s="27"/>
      <c r="XN31" s="27"/>
      <c r="XO31" s="27"/>
      <c r="XP31" s="27"/>
      <c r="XQ31" s="27"/>
      <c r="XR31" s="27"/>
      <c r="XS31" s="27"/>
      <c r="XT31" s="27"/>
      <c r="XU31" s="27"/>
      <c r="XV31" s="27"/>
      <c r="XW31" s="27"/>
      <c r="XX31" s="27"/>
      <c r="XY31" s="27"/>
      <c r="XZ31" s="27"/>
      <c r="YA31" s="27"/>
      <c r="YB31" s="27"/>
      <c r="YC31" s="27"/>
      <c r="YD31" s="27"/>
      <c r="YE31" s="27"/>
      <c r="YF31" s="27"/>
      <c r="YG31" s="27"/>
      <c r="YH31" s="27"/>
      <c r="YI31" s="27"/>
      <c r="YJ31" s="27"/>
      <c r="YK31" s="27"/>
      <c r="YL31" s="27"/>
      <c r="YM31" s="27"/>
      <c r="YN31" s="27"/>
      <c r="YO31" s="27"/>
      <c r="YP31" s="27"/>
      <c r="YQ31" s="27"/>
      <c r="YR31" s="27"/>
      <c r="YS31" s="27"/>
      <c r="YT31" s="27"/>
      <c r="YU31" s="27"/>
      <c r="YV31" s="27"/>
      <c r="YW31" s="27"/>
      <c r="YX31" s="27"/>
      <c r="YY31" s="27"/>
      <c r="YZ31" s="27"/>
      <c r="ZA31" s="27"/>
      <c r="ZB31" s="27"/>
      <c r="ZC31" s="27"/>
      <c r="ZD31" s="27"/>
      <c r="ZE31" s="27"/>
      <c r="ZF31" s="27"/>
      <c r="ZG31" s="27"/>
      <c r="ZH31" s="27"/>
      <c r="ZI31" s="27"/>
      <c r="ZJ31" s="27"/>
      <c r="ZK31" s="27"/>
      <c r="ZL31" s="27"/>
      <c r="ZM31" s="27"/>
      <c r="ZN31" s="27"/>
      <c r="ZO31" s="27"/>
      <c r="ZP31" s="27"/>
      <c r="ZQ31" s="27"/>
      <c r="ZR31" s="27"/>
      <c r="ZS31" s="27"/>
      <c r="ZT31" s="27"/>
      <c r="ZU31" s="27"/>
      <c r="ZV31" s="27"/>
      <c r="ZW31" s="27"/>
      <c r="ZX31" s="27"/>
      <c r="ZY31" s="27"/>
      <c r="ZZ31" s="27"/>
      <c r="AAA31" s="27"/>
      <c r="AAB31" s="27"/>
      <c r="AAC31" s="27"/>
      <c r="AAD31" s="27"/>
      <c r="AAE31" s="27"/>
      <c r="AAF31" s="27"/>
      <c r="AAG31" s="27"/>
      <c r="AAH31" s="27"/>
      <c r="AAI31" s="27"/>
      <c r="AAJ31" s="27"/>
      <c r="AAK31" s="27"/>
      <c r="AAL31" s="27"/>
      <c r="AAM31" s="27"/>
      <c r="AAN31" s="27"/>
      <c r="AAO31" s="27"/>
      <c r="AAP31" s="27"/>
      <c r="AAQ31" s="27"/>
      <c r="AAR31" s="27"/>
      <c r="AAS31" s="27"/>
      <c r="AAT31" s="27"/>
      <c r="AAU31" s="27"/>
      <c r="AAV31" s="27"/>
      <c r="AAW31" s="27"/>
      <c r="AAX31" s="27"/>
      <c r="AAY31" s="27"/>
      <c r="AAZ31" s="27"/>
      <c r="ABA31" s="27"/>
      <c r="ABB31" s="27"/>
      <c r="ABC31" s="27"/>
      <c r="ABD31" s="27"/>
      <c r="ABE31" s="27"/>
      <c r="ABF31" s="27"/>
      <c r="ABG31" s="27"/>
      <c r="ABH31" s="27"/>
      <c r="ABI31" s="27"/>
      <c r="ABJ31" s="27"/>
      <c r="ABK31" s="27"/>
      <c r="ABL31" s="27"/>
      <c r="ABM31" s="27"/>
      <c r="ABN31" s="27"/>
      <c r="ABO31" s="27"/>
      <c r="ABP31" s="27"/>
      <c r="ABQ31" s="27"/>
      <c r="ABR31" s="27"/>
      <c r="ABS31" s="27"/>
      <c r="ABT31" s="27"/>
      <c r="ABU31" s="27"/>
      <c r="ABV31" s="27"/>
      <c r="ABW31" s="27"/>
      <c r="ABX31" s="27"/>
      <c r="ABY31" s="27"/>
      <c r="ABZ31" s="27"/>
      <c r="ACA31" s="27"/>
      <c r="ACB31" s="27"/>
      <c r="ACC31" s="27"/>
      <c r="ACD31" s="27"/>
      <c r="ACE31" s="27"/>
      <c r="ACF31" s="27"/>
      <c r="ACG31" s="27"/>
      <c r="ACH31" s="27"/>
      <c r="ACI31" s="27"/>
      <c r="ACJ31" s="27"/>
      <c r="ACK31" s="27"/>
      <c r="ACL31" s="27"/>
      <c r="ACM31" s="27"/>
      <c r="ACN31" s="27"/>
      <c r="ACO31" s="27"/>
      <c r="ACP31" s="27"/>
      <c r="ACQ31" s="27"/>
      <c r="ACR31" s="27"/>
      <c r="ACS31" s="27"/>
      <c r="ACT31" s="27"/>
      <c r="ACU31" s="27"/>
      <c r="ACV31" s="27"/>
      <c r="ACW31" s="27"/>
      <c r="ACX31" s="27"/>
    </row>
    <row r="32" spans="1:778" s="1" customFormat="1" ht="30" customHeight="1" thickBot="1" x14ac:dyDescent="0.25">
      <c r="A32" s="30"/>
      <c r="B32" s="46" t="s">
        <v>19</v>
      </c>
      <c r="C32" s="41"/>
      <c r="D32" s="22"/>
      <c r="E32" s="59">
        <v>45395</v>
      </c>
      <c r="F32" s="59">
        <v>45398</v>
      </c>
      <c r="G32" s="10"/>
      <c r="H32" s="10">
        <v>3</v>
      </c>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c r="IV32" s="27"/>
      <c r="IW32" s="27"/>
      <c r="IX32" s="27"/>
      <c r="IY32" s="27"/>
      <c r="IZ32" s="27"/>
      <c r="JA32" s="27"/>
      <c r="JB32" s="27"/>
      <c r="JC32" s="27"/>
      <c r="JD32" s="27"/>
      <c r="JE32" s="27"/>
      <c r="JF32" s="27"/>
      <c r="JG32" s="27"/>
      <c r="JH32" s="27"/>
      <c r="JI32" s="27"/>
      <c r="JJ32" s="27"/>
      <c r="JK32" s="27"/>
      <c r="JL32" s="27"/>
      <c r="JM32" s="27"/>
      <c r="JN32" s="27"/>
      <c r="JO32" s="27"/>
      <c r="JP32" s="27"/>
      <c r="JQ32" s="27"/>
      <c r="JR32" s="27"/>
      <c r="JS32" s="27"/>
      <c r="JT32" s="27"/>
      <c r="JU32" s="27"/>
      <c r="JV32" s="27"/>
      <c r="JW32" s="27"/>
      <c r="JX32" s="27"/>
      <c r="JY32" s="27"/>
      <c r="JZ32" s="27"/>
      <c r="KA32" s="27"/>
      <c r="KB32" s="27"/>
      <c r="KC32" s="27"/>
      <c r="KD32" s="27"/>
      <c r="KE32" s="27"/>
      <c r="KF32" s="27"/>
      <c r="KG32" s="27"/>
      <c r="KH32" s="27"/>
      <c r="KI32" s="27"/>
      <c r="KJ32" s="27"/>
      <c r="KK32" s="27"/>
      <c r="KL32" s="27"/>
      <c r="KM32" s="27"/>
      <c r="KN32" s="27"/>
      <c r="KO32" s="27"/>
      <c r="KP32" s="27"/>
      <c r="KQ32" s="27"/>
      <c r="KR32" s="27"/>
      <c r="KS32" s="27"/>
      <c r="KT32" s="27"/>
      <c r="KU32" s="27"/>
      <c r="KV32" s="27"/>
      <c r="KW32" s="27"/>
      <c r="KX32" s="27"/>
      <c r="KY32" s="27"/>
      <c r="KZ32" s="27"/>
      <c r="LA32" s="27"/>
      <c r="LB32" s="27"/>
      <c r="LC32" s="27"/>
      <c r="LD32" s="27"/>
      <c r="LE32" s="27"/>
      <c r="LF32" s="27"/>
      <c r="LG32" s="27"/>
      <c r="LH32" s="27"/>
      <c r="LI32" s="27"/>
      <c r="LJ32" s="27"/>
      <c r="LK32" s="27"/>
      <c r="LL32" s="27"/>
      <c r="LM32" s="27"/>
      <c r="LN32" s="27"/>
      <c r="LO32" s="27"/>
      <c r="LP32" s="27"/>
      <c r="LQ32" s="27"/>
      <c r="LR32" s="27"/>
      <c r="LS32" s="27"/>
      <c r="LT32" s="27"/>
      <c r="LU32" s="27"/>
      <c r="LV32" s="27"/>
      <c r="LW32" s="27"/>
      <c r="LX32" s="27"/>
      <c r="LY32" s="27"/>
      <c r="LZ32" s="27"/>
      <c r="MA32" s="27"/>
      <c r="MB32" s="27"/>
      <c r="MC32" s="27"/>
      <c r="MD32" s="27"/>
      <c r="ME32" s="27"/>
      <c r="MF32" s="27"/>
      <c r="MG32" s="27"/>
      <c r="MH32" s="27"/>
      <c r="MI32" s="27"/>
      <c r="MJ32" s="27"/>
      <c r="MK32" s="27"/>
      <c r="ML32" s="27"/>
      <c r="MM32" s="27"/>
      <c r="MN32" s="27"/>
      <c r="MO32" s="27"/>
      <c r="MP32" s="27"/>
      <c r="MQ32" s="27"/>
      <c r="MR32" s="27"/>
      <c r="MS32" s="27"/>
      <c r="MT32" s="27"/>
      <c r="MU32" s="27"/>
      <c r="MV32" s="27"/>
      <c r="MW32" s="27"/>
      <c r="MX32" s="27"/>
      <c r="MY32" s="27"/>
      <c r="MZ32" s="27"/>
      <c r="NA32" s="27"/>
      <c r="NB32" s="27"/>
      <c r="NC32" s="27"/>
      <c r="ND32" s="27"/>
      <c r="NE32" s="27"/>
      <c r="NF32" s="27"/>
      <c r="NG32" s="27"/>
      <c r="NH32" s="27"/>
      <c r="NI32" s="27"/>
      <c r="NJ32" s="27"/>
      <c r="NK32" s="27"/>
      <c r="NL32" s="27"/>
      <c r="NM32" s="27"/>
      <c r="NN32" s="27"/>
      <c r="NO32" s="27"/>
      <c r="NP32" s="27"/>
      <c r="NQ32" s="27"/>
      <c r="NR32" s="27"/>
      <c r="NS32" s="27"/>
      <c r="NT32" s="27"/>
      <c r="NU32" s="27"/>
      <c r="NV32" s="27"/>
      <c r="NW32" s="27"/>
      <c r="NX32" s="27"/>
      <c r="NY32" s="27"/>
      <c r="NZ32" s="27"/>
      <c r="OA32" s="27"/>
      <c r="OB32" s="27"/>
      <c r="OC32" s="27"/>
      <c r="OD32" s="27"/>
      <c r="OE32" s="27"/>
      <c r="OF32" s="27"/>
      <c r="OG32" s="27"/>
      <c r="OH32" s="27"/>
      <c r="OI32" s="27"/>
      <c r="OJ32" s="27"/>
      <c r="OK32" s="27"/>
      <c r="OL32" s="27"/>
      <c r="OM32" s="27"/>
      <c r="ON32" s="27"/>
      <c r="OO32" s="27"/>
      <c r="OP32" s="27"/>
      <c r="OQ32" s="27"/>
      <c r="OR32" s="27"/>
      <c r="OS32" s="27"/>
      <c r="OT32" s="27"/>
      <c r="OU32" s="27"/>
      <c r="OV32" s="27"/>
      <c r="OW32" s="27"/>
      <c r="OX32" s="27"/>
      <c r="OY32" s="27"/>
      <c r="OZ32" s="27"/>
      <c r="PA32" s="27"/>
      <c r="PB32" s="27"/>
      <c r="PC32" s="27"/>
      <c r="PD32" s="27"/>
      <c r="PE32" s="27"/>
      <c r="PF32" s="27"/>
      <c r="PG32" s="27"/>
      <c r="PH32" s="27"/>
      <c r="PI32" s="27"/>
      <c r="PJ32" s="27"/>
      <c r="PK32" s="27"/>
      <c r="PL32" s="27"/>
      <c r="PM32" s="27"/>
      <c r="PN32" s="27"/>
      <c r="PO32" s="27"/>
      <c r="PP32" s="27"/>
      <c r="PQ32" s="27"/>
      <c r="PR32" s="27"/>
      <c r="PS32" s="27"/>
      <c r="PT32" s="27"/>
      <c r="PU32" s="27"/>
      <c r="PV32" s="27"/>
      <c r="PW32" s="27"/>
      <c r="PX32" s="27"/>
      <c r="PY32" s="27"/>
      <c r="PZ32" s="27"/>
      <c r="QA32" s="27"/>
      <c r="QB32" s="27"/>
      <c r="QC32" s="27"/>
      <c r="QD32" s="27"/>
      <c r="QE32" s="27"/>
      <c r="QF32" s="27"/>
      <c r="QG32" s="27"/>
      <c r="QH32" s="27"/>
      <c r="QI32" s="27"/>
      <c r="QJ32" s="27"/>
      <c r="QK32" s="27"/>
      <c r="QL32" s="27"/>
      <c r="QM32" s="27"/>
      <c r="QN32" s="27"/>
      <c r="QO32" s="27"/>
      <c r="QP32" s="27"/>
      <c r="QQ32" s="27"/>
      <c r="QR32" s="27"/>
      <c r="QS32" s="27"/>
      <c r="QT32" s="27"/>
      <c r="QU32" s="27"/>
      <c r="QV32" s="27"/>
      <c r="QW32" s="27"/>
      <c r="QX32" s="27"/>
      <c r="QY32" s="27"/>
      <c r="QZ32" s="27"/>
      <c r="RA32" s="27"/>
      <c r="RB32" s="27"/>
      <c r="RC32" s="27"/>
      <c r="RD32" s="27"/>
      <c r="RE32" s="27"/>
      <c r="RF32" s="27"/>
      <c r="RG32" s="27"/>
      <c r="RH32" s="27"/>
      <c r="RI32" s="27"/>
      <c r="RJ32" s="27"/>
      <c r="RK32" s="27"/>
      <c r="RL32" s="27"/>
      <c r="RM32" s="27"/>
      <c r="RN32" s="27"/>
      <c r="RO32" s="27"/>
      <c r="RP32" s="27"/>
      <c r="RQ32" s="27"/>
      <c r="RR32" s="27"/>
      <c r="RS32" s="27"/>
      <c r="RT32" s="27"/>
      <c r="RU32" s="27"/>
      <c r="RV32" s="27"/>
      <c r="RW32" s="27"/>
      <c r="RX32" s="27"/>
      <c r="RY32" s="27"/>
      <c r="RZ32" s="27"/>
      <c r="SA32" s="27"/>
      <c r="SB32" s="27"/>
      <c r="SC32" s="27"/>
      <c r="SD32" s="27"/>
      <c r="SE32" s="27"/>
      <c r="SF32" s="27"/>
      <c r="SG32" s="27"/>
      <c r="SH32" s="27"/>
      <c r="SI32" s="27"/>
      <c r="SJ32" s="27"/>
      <c r="SK32" s="27"/>
      <c r="SL32" s="27"/>
      <c r="SM32" s="27"/>
      <c r="SN32" s="27"/>
      <c r="SO32" s="27"/>
      <c r="SP32" s="27"/>
      <c r="SQ32" s="27"/>
      <c r="SR32" s="27"/>
      <c r="SS32" s="27"/>
      <c r="ST32" s="27"/>
      <c r="SU32" s="27"/>
      <c r="SV32" s="27"/>
      <c r="SW32" s="27"/>
      <c r="SX32" s="27"/>
      <c r="SY32" s="27"/>
      <c r="SZ32" s="27"/>
      <c r="TA32" s="27"/>
      <c r="TB32" s="27"/>
      <c r="TC32" s="27"/>
      <c r="TD32" s="27"/>
      <c r="TE32" s="27"/>
      <c r="TF32" s="27"/>
      <c r="TG32" s="27"/>
      <c r="TH32" s="27"/>
      <c r="TI32" s="27"/>
      <c r="TJ32" s="27"/>
      <c r="TK32" s="27"/>
      <c r="TL32" s="27"/>
      <c r="TM32" s="27"/>
      <c r="TN32" s="27"/>
      <c r="TO32" s="27"/>
      <c r="TP32" s="27"/>
      <c r="TQ32" s="27"/>
      <c r="TR32" s="27"/>
      <c r="TS32" s="27"/>
      <c r="TT32" s="27"/>
      <c r="TU32" s="27"/>
      <c r="TV32" s="27"/>
      <c r="TW32" s="27"/>
      <c r="TX32" s="27"/>
      <c r="TY32" s="27"/>
      <c r="TZ32" s="27"/>
      <c r="UA32" s="27"/>
      <c r="UB32" s="27"/>
      <c r="UC32" s="27"/>
      <c r="UD32" s="27"/>
      <c r="UE32" s="27"/>
      <c r="UF32" s="27"/>
      <c r="UG32" s="27"/>
      <c r="UH32" s="27"/>
      <c r="UI32" s="27"/>
      <c r="UJ32" s="27"/>
      <c r="UK32" s="27"/>
      <c r="UL32" s="27"/>
      <c r="UM32" s="27"/>
      <c r="UN32" s="27"/>
      <c r="UO32" s="27"/>
      <c r="UP32" s="27"/>
      <c r="UQ32" s="27"/>
      <c r="UR32" s="27"/>
      <c r="US32" s="27"/>
      <c r="UT32" s="27"/>
      <c r="UU32" s="27"/>
      <c r="UV32" s="27"/>
      <c r="UW32" s="27"/>
      <c r="UX32" s="27"/>
      <c r="UY32" s="27"/>
      <c r="UZ32" s="27"/>
      <c r="VA32" s="27"/>
      <c r="VB32" s="27"/>
      <c r="VC32" s="27"/>
      <c r="VD32" s="27"/>
      <c r="VE32" s="27"/>
      <c r="VF32" s="27"/>
      <c r="VG32" s="27"/>
      <c r="VH32" s="27"/>
      <c r="VI32" s="27"/>
      <c r="VJ32" s="27"/>
      <c r="VK32" s="27"/>
      <c r="VL32" s="27"/>
      <c r="VM32" s="27"/>
      <c r="VN32" s="27"/>
      <c r="VO32" s="27"/>
      <c r="VP32" s="27"/>
      <c r="VQ32" s="27"/>
      <c r="VR32" s="27"/>
      <c r="VS32" s="27"/>
      <c r="VT32" s="27"/>
      <c r="VU32" s="27"/>
      <c r="VV32" s="27"/>
      <c r="VW32" s="27"/>
      <c r="VX32" s="27"/>
      <c r="VY32" s="27"/>
      <c r="VZ32" s="27"/>
      <c r="WA32" s="27"/>
      <c r="WB32" s="27"/>
      <c r="WC32" s="27"/>
      <c r="WD32" s="27"/>
      <c r="WE32" s="27"/>
      <c r="WF32" s="27"/>
      <c r="WG32" s="27"/>
      <c r="WH32" s="27"/>
      <c r="WI32" s="27"/>
      <c r="WJ32" s="27"/>
      <c r="WK32" s="27"/>
      <c r="WL32" s="27"/>
      <c r="WM32" s="27"/>
      <c r="WN32" s="27"/>
      <c r="WO32" s="27"/>
      <c r="WP32" s="27"/>
      <c r="WQ32" s="27"/>
      <c r="WR32" s="27"/>
      <c r="WS32" s="27"/>
      <c r="WT32" s="27"/>
      <c r="WU32" s="27"/>
      <c r="WV32" s="27"/>
      <c r="WW32" s="27"/>
      <c r="WX32" s="27"/>
      <c r="WY32" s="27"/>
      <c r="WZ32" s="27"/>
      <c r="XA32" s="27"/>
      <c r="XB32" s="27"/>
      <c r="XC32" s="27"/>
      <c r="XD32" s="27"/>
      <c r="XE32" s="27"/>
      <c r="XF32" s="27"/>
      <c r="XG32" s="27"/>
      <c r="XH32" s="27"/>
      <c r="XI32" s="27"/>
      <c r="XJ32" s="27"/>
      <c r="XK32" s="27"/>
      <c r="XL32" s="27"/>
      <c r="XM32" s="27"/>
      <c r="XN32" s="27"/>
      <c r="XO32" s="27"/>
      <c r="XP32" s="27"/>
      <c r="XQ32" s="27"/>
      <c r="XR32" s="27"/>
      <c r="XS32" s="27"/>
      <c r="XT32" s="27"/>
      <c r="XU32" s="27"/>
      <c r="XV32" s="27"/>
      <c r="XW32" s="27"/>
      <c r="XX32" s="27"/>
      <c r="XY32" s="27"/>
      <c r="XZ32" s="27"/>
      <c r="YA32" s="27"/>
      <c r="YB32" s="27"/>
      <c r="YC32" s="27"/>
      <c r="YD32" s="27"/>
      <c r="YE32" s="27"/>
      <c r="YF32" s="27"/>
      <c r="YG32" s="27"/>
      <c r="YH32" s="27"/>
      <c r="YI32" s="27"/>
      <c r="YJ32" s="27"/>
      <c r="YK32" s="27"/>
      <c r="YL32" s="27"/>
      <c r="YM32" s="27"/>
      <c r="YN32" s="27"/>
      <c r="YO32" s="27"/>
      <c r="YP32" s="27"/>
      <c r="YQ32" s="27"/>
      <c r="YR32" s="27"/>
      <c r="YS32" s="27"/>
      <c r="YT32" s="27"/>
      <c r="YU32" s="27"/>
      <c r="YV32" s="27"/>
      <c r="YW32" s="27"/>
      <c r="YX32" s="27"/>
      <c r="YY32" s="27"/>
      <c r="YZ32" s="27"/>
      <c r="ZA32" s="27"/>
      <c r="ZB32" s="27"/>
      <c r="ZC32" s="27"/>
      <c r="ZD32" s="27"/>
      <c r="ZE32" s="27"/>
      <c r="ZF32" s="27"/>
      <c r="ZG32" s="27"/>
      <c r="ZH32" s="27"/>
      <c r="ZI32" s="27"/>
      <c r="ZJ32" s="27"/>
      <c r="ZK32" s="27"/>
      <c r="ZL32" s="27"/>
      <c r="ZM32" s="27"/>
      <c r="ZN32" s="27"/>
      <c r="ZO32" s="27"/>
      <c r="ZP32" s="27"/>
      <c r="ZQ32" s="27"/>
      <c r="ZR32" s="27"/>
      <c r="ZS32" s="27"/>
      <c r="ZT32" s="27"/>
      <c r="ZU32" s="27"/>
      <c r="ZV32" s="27"/>
      <c r="ZW32" s="27"/>
      <c r="ZX32" s="27"/>
      <c r="ZY32" s="27"/>
      <c r="ZZ32" s="27"/>
      <c r="AAA32" s="27"/>
      <c r="AAB32" s="27"/>
      <c r="AAC32" s="27"/>
      <c r="AAD32" s="27"/>
      <c r="AAE32" s="27"/>
      <c r="AAF32" s="27"/>
      <c r="AAG32" s="27"/>
      <c r="AAH32" s="27"/>
      <c r="AAI32" s="27"/>
      <c r="AAJ32" s="27"/>
      <c r="AAK32" s="27"/>
      <c r="AAL32" s="27"/>
      <c r="AAM32" s="27"/>
      <c r="AAN32" s="27"/>
      <c r="AAO32" s="27"/>
      <c r="AAP32" s="27"/>
      <c r="AAQ32" s="27"/>
      <c r="AAR32" s="27"/>
      <c r="AAS32" s="27"/>
      <c r="AAT32" s="27"/>
      <c r="AAU32" s="27"/>
      <c r="AAV32" s="27"/>
      <c r="AAW32" s="27"/>
      <c r="AAX32" s="27"/>
      <c r="AAY32" s="27"/>
      <c r="AAZ32" s="27"/>
      <c r="ABA32" s="27"/>
      <c r="ABB32" s="27"/>
      <c r="ABC32" s="27"/>
      <c r="ABD32" s="27"/>
      <c r="ABE32" s="27"/>
      <c r="ABF32" s="27"/>
      <c r="ABG32" s="27"/>
      <c r="ABH32" s="27"/>
      <c r="ABI32" s="27"/>
      <c r="ABJ32" s="27"/>
      <c r="ABK32" s="27"/>
      <c r="ABL32" s="27"/>
      <c r="ABM32" s="27"/>
      <c r="ABN32" s="27"/>
      <c r="ABO32" s="27"/>
      <c r="ABP32" s="27"/>
      <c r="ABQ32" s="27"/>
      <c r="ABR32" s="27"/>
      <c r="ABS32" s="27"/>
      <c r="ABT32" s="27"/>
      <c r="ABU32" s="27"/>
      <c r="ABV32" s="27"/>
      <c r="ABW32" s="27"/>
      <c r="ABX32" s="27"/>
      <c r="ABY32" s="27"/>
      <c r="ABZ32" s="27"/>
      <c r="ACA32" s="27"/>
      <c r="ACB32" s="27"/>
      <c r="ACC32" s="27"/>
      <c r="ACD32" s="27"/>
      <c r="ACE32" s="27"/>
      <c r="ACF32" s="27"/>
      <c r="ACG32" s="27"/>
      <c r="ACH32" s="27"/>
      <c r="ACI32" s="27"/>
      <c r="ACJ32" s="27"/>
      <c r="ACK32" s="27"/>
      <c r="ACL32" s="27"/>
      <c r="ACM32" s="27"/>
      <c r="ACN32" s="27"/>
      <c r="ACO32" s="27"/>
      <c r="ACP32" s="27"/>
      <c r="ACQ32" s="27"/>
      <c r="ACR32" s="27"/>
      <c r="ACS32" s="27"/>
      <c r="ACT32" s="27"/>
      <c r="ACU32" s="27"/>
      <c r="ACV32" s="27"/>
      <c r="ACW32" s="27"/>
      <c r="ACX32" s="27"/>
    </row>
    <row r="33" spans="1:778" s="1" customFormat="1" ht="30" customHeight="1" thickBot="1" x14ac:dyDescent="0.25">
      <c r="A33" s="30"/>
      <c r="B33" s="46" t="s">
        <v>20</v>
      </c>
      <c r="C33" s="41"/>
      <c r="D33" s="22"/>
      <c r="E33" s="59">
        <v>45400</v>
      </c>
      <c r="F33" s="59">
        <v>45402</v>
      </c>
      <c r="G33" s="10"/>
      <c r="H33" s="10">
        <v>2</v>
      </c>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c r="IW33" s="27"/>
      <c r="IX33" s="27"/>
      <c r="IY33" s="27"/>
      <c r="IZ33" s="27"/>
      <c r="JA33" s="27"/>
      <c r="JB33" s="27"/>
      <c r="JC33" s="27"/>
      <c r="JD33" s="27"/>
      <c r="JE33" s="27"/>
      <c r="JF33" s="27"/>
      <c r="JG33" s="27"/>
      <c r="JH33" s="27"/>
      <c r="JI33" s="27"/>
      <c r="JJ33" s="27"/>
      <c r="JK33" s="27"/>
      <c r="JL33" s="27"/>
      <c r="JM33" s="27"/>
      <c r="JN33" s="27"/>
      <c r="JO33" s="27"/>
      <c r="JP33" s="27"/>
      <c r="JQ33" s="27"/>
      <c r="JR33" s="27"/>
      <c r="JS33" s="27"/>
      <c r="JT33" s="27"/>
      <c r="JU33" s="27"/>
      <c r="JV33" s="27"/>
      <c r="JW33" s="27"/>
      <c r="JX33" s="27"/>
      <c r="JY33" s="27"/>
      <c r="JZ33" s="27"/>
      <c r="KA33" s="27"/>
      <c r="KB33" s="27"/>
      <c r="KC33" s="27"/>
      <c r="KD33" s="27"/>
      <c r="KE33" s="27"/>
      <c r="KF33" s="27"/>
      <c r="KG33" s="27"/>
      <c r="KH33" s="27"/>
      <c r="KI33" s="27"/>
      <c r="KJ33" s="27"/>
      <c r="KK33" s="27"/>
      <c r="KL33" s="27"/>
      <c r="KM33" s="27"/>
      <c r="KN33" s="27"/>
      <c r="KO33" s="27"/>
      <c r="KP33" s="27"/>
      <c r="KQ33" s="27"/>
      <c r="KR33" s="27"/>
      <c r="KS33" s="27"/>
      <c r="KT33" s="27"/>
      <c r="KU33" s="27"/>
      <c r="KV33" s="27"/>
      <c r="KW33" s="27"/>
      <c r="KX33" s="27"/>
      <c r="KY33" s="27"/>
      <c r="KZ33" s="27"/>
      <c r="LA33" s="27"/>
      <c r="LB33" s="27"/>
      <c r="LC33" s="27"/>
      <c r="LD33" s="27"/>
      <c r="LE33" s="27"/>
      <c r="LF33" s="27"/>
      <c r="LG33" s="27"/>
      <c r="LH33" s="27"/>
      <c r="LI33" s="27"/>
      <c r="LJ33" s="27"/>
      <c r="LK33" s="27"/>
      <c r="LL33" s="27"/>
      <c r="LM33" s="27"/>
      <c r="LN33" s="27"/>
      <c r="LO33" s="27"/>
      <c r="LP33" s="27"/>
      <c r="LQ33" s="27"/>
      <c r="LR33" s="27"/>
      <c r="LS33" s="27"/>
      <c r="LT33" s="27"/>
      <c r="LU33" s="27"/>
      <c r="LV33" s="27"/>
      <c r="LW33" s="27"/>
      <c r="LX33" s="27"/>
      <c r="LY33" s="27"/>
      <c r="LZ33" s="27"/>
      <c r="MA33" s="27"/>
      <c r="MB33" s="27"/>
      <c r="MC33" s="27"/>
      <c r="MD33" s="27"/>
      <c r="ME33" s="27"/>
      <c r="MF33" s="27"/>
      <c r="MG33" s="27"/>
      <c r="MH33" s="27"/>
      <c r="MI33" s="27"/>
      <c r="MJ33" s="27"/>
      <c r="MK33" s="27"/>
      <c r="ML33" s="27"/>
      <c r="MM33" s="27"/>
      <c r="MN33" s="27"/>
      <c r="MO33" s="27"/>
      <c r="MP33" s="27"/>
      <c r="MQ33" s="27"/>
      <c r="MR33" s="27"/>
      <c r="MS33" s="27"/>
      <c r="MT33" s="27"/>
      <c r="MU33" s="27"/>
      <c r="MV33" s="27"/>
      <c r="MW33" s="27"/>
      <c r="MX33" s="27"/>
      <c r="MY33" s="27"/>
      <c r="MZ33" s="27"/>
      <c r="NA33" s="27"/>
      <c r="NB33" s="27"/>
      <c r="NC33" s="27"/>
      <c r="ND33" s="27"/>
      <c r="NE33" s="27"/>
      <c r="NF33" s="27"/>
      <c r="NG33" s="27"/>
      <c r="NH33" s="27"/>
      <c r="NI33" s="27"/>
      <c r="NJ33" s="27"/>
      <c r="NK33" s="27"/>
      <c r="NL33" s="27"/>
      <c r="NM33" s="27"/>
      <c r="NN33" s="27"/>
      <c r="NO33" s="27"/>
      <c r="NP33" s="27"/>
      <c r="NQ33" s="27"/>
      <c r="NR33" s="27"/>
      <c r="NS33" s="27"/>
      <c r="NT33" s="27"/>
      <c r="NU33" s="27"/>
      <c r="NV33" s="27"/>
      <c r="NW33" s="27"/>
      <c r="NX33" s="27"/>
      <c r="NY33" s="27"/>
      <c r="NZ33" s="27"/>
      <c r="OA33" s="27"/>
      <c r="OB33" s="27"/>
      <c r="OC33" s="27"/>
      <c r="OD33" s="27"/>
      <c r="OE33" s="27"/>
      <c r="OF33" s="27"/>
      <c r="OG33" s="27"/>
      <c r="OH33" s="27"/>
      <c r="OI33" s="27"/>
      <c r="OJ33" s="27"/>
      <c r="OK33" s="27"/>
      <c r="OL33" s="27"/>
      <c r="OM33" s="27"/>
      <c r="ON33" s="27"/>
      <c r="OO33" s="27"/>
      <c r="OP33" s="27"/>
      <c r="OQ33" s="27"/>
      <c r="OR33" s="27"/>
      <c r="OS33" s="27"/>
      <c r="OT33" s="27"/>
      <c r="OU33" s="27"/>
      <c r="OV33" s="27"/>
      <c r="OW33" s="27"/>
      <c r="OX33" s="27"/>
      <c r="OY33" s="27"/>
      <c r="OZ33" s="27"/>
      <c r="PA33" s="27"/>
      <c r="PB33" s="27"/>
      <c r="PC33" s="27"/>
      <c r="PD33" s="27"/>
      <c r="PE33" s="27"/>
      <c r="PF33" s="27"/>
      <c r="PG33" s="27"/>
      <c r="PH33" s="27"/>
      <c r="PI33" s="27"/>
      <c r="PJ33" s="27"/>
      <c r="PK33" s="27"/>
      <c r="PL33" s="27"/>
      <c r="PM33" s="27"/>
      <c r="PN33" s="27"/>
      <c r="PO33" s="27"/>
      <c r="PP33" s="27"/>
      <c r="PQ33" s="27"/>
      <c r="PR33" s="27"/>
      <c r="PS33" s="27"/>
      <c r="PT33" s="27"/>
      <c r="PU33" s="27"/>
      <c r="PV33" s="27"/>
      <c r="PW33" s="27"/>
      <c r="PX33" s="27"/>
      <c r="PY33" s="27"/>
      <c r="PZ33" s="27"/>
      <c r="QA33" s="27"/>
      <c r="QB33" s="27"/>
      <c r="QC33" s="27"/>
      <c r="QD33" s="27"/>
      <c r="QE33" s="27"/>
      <c r="QF33" s="27"/>
      <c r="QG33" s="27"/>
      <c r="QH33" s="27"/>
      <c r="QI33" s="27"/>
      <c r="QJ33" s="27"/>
      <c r="QK33" s="27"/>
      <c r="QL33" s="27"/>
      <c r="QM33" s="27"/>
      <c r="QN33" s="27"/>
      <c r="QO33" s="27"/>
      <c r="QP33" s="27"/>
      <c r="QQ33" s="27"/>
      <c r="QR33" s="27"/>
      <c r="QS33" s="27"/>
      <c r="QT33" s="27"/>
      <c r="QU33" s="27"/>
      <c r="QV33" s="27"/>
      <c r="QW33" s="27"/>
      <c r="QX33" s="27"/>
      <c r="QY33" s="27"/>
      <c r="QZ33" s="27"/>
      <c r="RA33" s="27"/>
      <c r="RB33" s="27"/>
      <c r="RC33" s="27"/>
      <c r="RD33" s="27"/>
      <c r="RE33" s="27"/>
      <c r="RF33" s="27"/>
      <c r="RG33" s="27"/>
      <c r="RH33" s="27"/>
      <c r="RI33" s="27"/>
      <c r="RJ33" s="27"/>
      <c r="RK33" s="27"/>
      <c r="RL33" s="27"/>
      <c r="RM33" s="27"/>
      <c r="RN33" s="27"/>
      <c r="RO33" s="27"/>
      <c r="RP33" s="27"/>
      <c r="RQ33" s="27"/>
      <c r="RR33" s="27"/>
      <c r="RS33" s="27"/>
      <c r="RT33" s="27"/>
      <c r="RU33" s="27"/>
      <c r="RV33" s="27"/>
      <c r="RW33" s="27"/>
      <c r="RX33" s="27"/>
      <c r="RY33" s="27"/>
      <c r="RZ33" s="27"/>
      <c r="SA33" s="27"/>
      <c r="SB33" s="27"/>
      <c r="SC33" s="27"/>
      <c r="SD33" s="27"/>
      <c r="SE33" s="27"/>
      <c r="SF33" s="27"/>
      <c r="SG33" s="27"/>
      <c r="SH33" s="27"/>
      <c r="SI33" s="27"/>
      <c r="SJ33" s="27"/>
      <c r="SK33" s="27"/>
      <c r="SL33" s="27"/>
      <c r="SM33" s="27"/>
      <c r="SN33" s="27"/>
      <c r="SO33" s="27"/>
      <c r="SP33" s="27"/>
      <c r="SQ33" s="27"/>
      <c r="SR33" s="27"/>
      <c r="SS33" s="27"/>
      <c r="ST33" s="27"/>
      <c r="SU33" s="27"/>
      <c r="SV33" s="27"/>
      <c r="SW33" s="27"/>
      <c r="SX33" s="27"/>
      <c r="SY33" s="27"/>
      <c r="SZ33" s="27"/>
      <c r="TA33" s="27"/>
      <c r="TB33" s="27"/>
      <c r="TC33" s="27"/>
      <c r="TD33" s="27"/>
      <c r="TE33" s="27"/>
      <c r="TF33" s="27"/>
      <c r="TG33" s="27"/>
      <c r="TH33" s="27"/>
      <c r="TI33" s="27"/>
      <c r="TJ33" s="27"/>
      <c r="TK33" s="27"/>
      <c r="TL33" s="27"/>
      <c r="TM33" s="27"/>
      <c r="TN33" s="27"/>
      <c r="TO33" s="27"/>
      <c r="TP33" s="27"/>
      <c r="TQ33" s="27"/>
      <c r="TR33" s="27"/>
      <c r="TS33" s="27"/>
      <c r="TT33" s="27"/>
      <c r="TU33" s="27"/>
      <c r="TV33" s="27"/>
      <c r="TW33" s="27"/>
      <c r="TX33" s="27"/>
      <c r="TY33" s="27"/>
      <c r="TZ33" s="27"/>
      <c r="UA33" s="27"/>
      <c r="UB33" s="27"/>
      <c r="UC33" s="27"/>
      <c r="UD33" s="27"/>
      <c r="UE33" s="27"/>
      <c r="UF33" s="27"/>
      <c r="UG33" s="27"/>
      <c r="UH33" s="27"/>
      <c r="UI33" s="27"/>
      <c r="UJ33" s="27"/>
      <c r="UK33" s="27"/>
      <c r="UL33" s="27"/>
      <c r="UM33" s="27"/>
      <c r="UN33" s="27"/>
      <c r="UO33" s="27"/>
      <c r="UP33" s="27"/>
      <c r="UQ33" s="27"/>
      <c r="UR33" s="27"/>
      <c r="US33" s="27"/>
      <c r="UT33" s="27"/>
      <c r="UU33" s="27"/>
      <c r="UV33" s="27"/>
      <c r="UW33" s="27"/>
      <c r="UX33" s="27"/>
      <c r="UY33" s="27"/>
      <c r="UZ33" s="27"/>
      <c r="VA33" s="27"/>
      <c r="VB33" s="27"/>
      <c r="VC33" s="27"/>
      <c r="VD33" s="27"/>
      <c r="VE33" s="27"/>
      <c r="VF33" s="27"/>
      <c r="VG33" s="27"/>
      <c r="VH33" s="27"/>
      <c r="VI33" s="27"/>
      <c r="VJ33" s="27"/>
      <c r="VK33" s="27"/>
      <c r="VL33" s="27"/>
      <c r="VM33" s="27"/>
      <c r="VN33" s="27"/>
      <c r="VO33" s="27"/>
      <c r="VP33" s="27"/>
      <c r="VQ33" s="27"/>
      <c r="VR33" s="27"/>
      <c r="VS33" s="27"/>
      <c r="VT33" s="27"/>
      <c r="VU33" s="27"/>
      <c r="VV33" s="27"/>
      <c r="VW33" s="27"/>
      <c r="VX33" s="27"/>
      <c r="VY33" s="27"/>
      <c r="VZ33" s="27"/>
      <c r="WA33" s="27"/>
      <c r="WB33" s="27"/>
      <c r="WC33" s="27"/>
      <c r="WD33" s="27"/>
      <c r="WE33" s="27"/>
      <c r="WF33" s="27"/>
      <c r="WG33" s="27"/>
      <c r="WH33" s="27"/>
      <c r="WI33" s="27"/>
      <c r="WJ33" s="27"/>
      <c r="WK33" s="27"/>
      <c r="WL33" s="27"/>
      <c r="WM33" s="27"/>
      <c r="WN33" s="27"/>
      <c r="WO33" s="27"/>
      <c r="WP33" s="27"/>
      <c r="WQ33" s="27"/>
      <c r="WR33" s="27"/>
      <c r="WS33" s="27"/>
      <c r="WT33" s="27"/>
      <c r="WU33" s="27"/>
      <c r="WV33" s="27"/>
      <c r="WW33" s="27"/>
      <c r="WX33" s="27"/>
      <c r="WY33" s="27"/>
      <c r="WZ33" s="27"/>
      <c r="XA33" s="27"/>
      <c r="XB33" s="27"/>
      <c r="XC33" s="27"/>
      <c r="XD33" s="27"/>
      <c r="XE33" s="27"/>
      <c r="XF33" s="27"/>
      <c r="XG33" s="27"/>
      <c r="XH33" s="27"/>
      <c r="XI33" s="27"/>
      <c r="XJ33" s="27"/>
      <c r="XK33" s="27"/>
      <c r="XL33" s="27"/>
      <c r="XM33" s="27"/>
      <c r="XN33" s="27"/>
      <c r="XO33" s="27"/>
      <c r="XP33" s="27"/>
      <c r="XQ33" s="27"/>
      <c r="XR33" s="27"/>
      <c r="XS33" s="27"/>
      <c r="XT33" s="27"/>
      <c r="XU33" s="27"/>
      <c r="XV33" s="27"/>
      <c r="XW33" s="27"/>
      <c r="XX33" s="27"/>
      <c r="XY33" s="27"/>
      <c r="XZ33" s="27"/>
      <c r="YA33" s="27"/>
      <c r="YB33" s="27"/>
      <c r="YC33" s="27"/>
      <c r="YD33" s="27"/>
      <c r="YE33" s="27"/>
      <c r="YF33" s="27"/>
      <c r="YG33" s="27"/>
      <c r="YH33" s="27"/>
      <c r="YI33" s="27"/>
      <c r="YJ33" s="27"/>
      <c r="YK33" s="27"/>
      <c r="YL33" s="27"/>
      <c r="YM33" s="27"/>
      <c r="YN33" s="27"/>
      <c r="YO33" s="27"/>
      <c r="YP33" s="27"/>
      <c r="YQ33" s="27"/>
      <c r="YR33" s="27"/>
      <c r="YS33" s="27"/>
      <c r="YT33" s="27"/>
      <c r="YU33" s="27"/>
      <c r="YV33" s="27"/>
      <c r="YW33" s="27"/>
      <c r="YX33" s="27"/>
      <c r="YY33" s="27"/>
      <c r="YZ33" s="27"/>
      <c r="ZA33" s="27"/>
      <c r="ZB33" s="27"/>
      <c r="ZC33" s="27"/>
      <c r="ZD33" s="27"/>
      <c r="ZE33" s="27"/>
      <c r="ZF33" s="27"/>
      <c r="ZG33" s="27"/>
      <c r="ZH33" s="27"/>
      <c r="ZI33" s="27"/>
      <c r="ZJ33" s="27"/>
      <c r="ZK33" s="27"/>
      <c r="ZL33" s="27"/>
      <c r="ZM33" s="27"/>
      <c r="ZN33" s="27"/>
      <c r="ZO33" s="27"/>
      <c r="ZP33" s="27"/>
      <c r="ZQ33" s="27"/>
      <c r="ZR33" s="27"/>
      <c r="ZS33" s="27"/>
      <c r="ZT33" s="27"/>
      <c r="ZU33" s="27"/>
      <c r="ZV33" s="27"/>
      <c r="ZW33" s="27"/>
      <c r="ZX33" s="27"/>
      <c r="ZY33" s="27"/>
      <c r="ZZ33" s="27"/>
      <c r="AAA33" s="27"/>
      <c r="AAB33" s="27"/>
      <c r="AAC33" s="27"/>
      <c r="AAD33" s="27"/>
      <c r="AAE33" s="27"/>
      <c r="AAF33" s="27"/>
      <c r="AAG33" s="27"/>
      <c r="AAH33" s="27"/>
      <c r="AAI33" s="27"/>
      <c r="AAJ33" s="27"/>
      <c r="AAK33" s="27"/>
      <c r="AAL33" s="27"/>
      <c r="AAM33" s="27"/>
      <c r="AAN33" s="27"/>
      <c r="AAO33" s="27"/>
      <c r="AAP33" s="27"/>
      <c r="AAQ33" s="27"/>
      <c r="AAR33" s="27"/>
      <c r="AAS33" s="27"/>
      <c r="AAT33" s="27"/>
      <c r="AAU33" s="27"/>
      <c r="AAV33" s="27"/>
      <c r="AAW33" s="27"/>
      <c r="AAX33" s="27"/>
      <c r="AAY33" s="27"/>
      <c r="AAZ33" s="27"/>
      <c r="ABA33" s="27"/>
      <c r="ABB33" s="27"/>
      <c r="ABC33" s="27"/>
      <c r="ABD33" s="27"/>
      <c r="ABE33" s="27"/>
      <c r="ABF33" s="27"/>
      <c r="ABG33" s="27"/>
      <c r="ABH33" s="27"/>
      <c r="ABI33" s="27"/>
      <c r="ABJ33" s="27"/>
      <c r="ABK33" s="27"/>
      <c r="ABL33" s="27"/>
      <c r="ABM33" s="27"/>
      <c r="ABN33" s="27"/>
      <c r="ABO33" s="27"/>
      <c r="ABP33" s="27"/>
      <c r="ABQ33" s="27"/>
      <c r="ABR33" s="27"/>
      <c r="ABS33" s="27"/>
      <c r="ABT33" s="27"/>
      <c r="ABU33" s="27"/>
      <c r="ABV33" s="27"/>
      <c r="ABW33" s="27"/>
      <c r="ABX33" s="27"/>
      <c r="ABY33" s="27"/>
      <c r="ABZ33" s="27"/>
      <c r="ACA33" s="27"/>
      <c r="ACB33" s="27"/>
      <c r="ACC33" s="27"/>
      <c r="ACD33" s="27"/>
      <c r="ACE33" s="27"/>
      <c r="ACF33" s="27"/>
      <c r="ACG33" s="27"/>
      <c r="ACH33" s="27"/>
      <c r="ACI33" s="27"/>
      <c r="ACJ33" s="27"/>
      <c r="ACK33" s="27"/>
      <c r="ACL33" s="27"/>
      <c r="ACM33" s="27"/>
      <c r="ACN33" s="27"/>
      <c r="ACO33" s="27"/>
      <c r="ACP33" s="27"/>
      <c r="ACQ33" s="27"/>
      <c r="ACR33" s="27"/>
      <c r="ACS33" s="27"/>
      <c r="ACT33" s="27"/>
      <c r="ACU33" s="27"/>
      <c r="ACV33" s="27"/>
      <c r="ACW33" s="27"/>
      <c r="ACX33" s="27"/>
    </row>
    <row r="34" spans="1:778" s="1" customFormat="1" ht="30" customHeight="1" thickBot="1" x14ac:dyDescent="0.25">
      <c r="A34" s="30"/>
      <c r="B34" s="46" t="s">
        <v>21</v>
      </c>
      <c r="C34" s="41"/>
      <c r="D34" s="22"/>
      <c r="E34" s="59">
        <v>45403</v>
      </c>
      <c r="F34" s="59">
        <v>45406</v>
      </c>
      <c r="G34" s="10"/>
      <c r="H34" s="10">
        <v>3</v>
      </c>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c r="IW34" s="27"/>
      <c r="IX34" s="27"/>
      <c r="IY34" s="27"/>
      <c r="IZ34" s="27"/>
      <c r="JA34" s="27"/>
      <c r="JB34" s="27"/>
      <c r="JC34" s="27"/>
      <c r="JD34" s="27"/>
      <c r="JE34" s="27"/>
      <c r="JF34" s="27"/>
      <c r="JG34" s="27"/>
      <c r="JH34" s="27"/>
      <c r="JI34" s="27"/>
      <c r="JJ34" s="27"/>
      <c r="JK34" s="27"/>
      <c r="JL34" s="27"/>
      <c r="JM34" s="27"/>
      <c r="JN34" s="27"/>
      <c r="JO34" s="27"/>
      <c r="JP34" s="27"/>
      <c r="JQ34" s="27"/>
      <c r="JR34" s="27"/>
      <c r="JS34" s="27"/>
      <c r="JT34" s="27"/>
      <c r="JU34" s="27"/>
      <c r="JV34" s="27"/>
      <c r="JW34" s="27"/>
      <c r="JX34" s="27"/>
      <c r="JY34" s="27"/>
      <c r="JZ34" s="27"/>
      <c r="KA34" s="27"/>
      <c r="KB34" s="27"/>
      <c r="KC34" s="27"/>
      <c r="KD34" s="27"/>
      <c r="KE34" s="27"/>
      <c r="KF34" s="27"/>
      <c r="KG34" s="27"/>
      <c r="KH34" s="27"/>
      <c r="KI34" s="27"/>
      <c r="KJ34" s="27"/>
      <c r="KK34" s="27"/>
      <c r="KL34" s="27"/>
      <c r="KM34" s="27"/>
      <c r="KN34" s="27"/>
      <c r="KO34" s="27"/>
      <c r="KP34" s="27"/>
      <c r="KQ34" s="27"/>
      <c r="KR34" s="27"/>
      <c r="KS34" s="27"/>
      <c r="KT34" s="27"/>
      <c r="KU34" s="27"/>
      <c r="KV34" s="27"/>
      <c r="KW34" s="27"/>
      <c r="KX34" s="27"/>
      <c r="KY34" s="27"/>
      <c r="KZ34" s="27"/>
      <c r="LA34" s="27"/>
      <c r="LB34" s="27"/>
      <c r="LC34" s="27"/>
      <c r="LD34" s="27"/>
      <c r="LE34" s="27"/>
      <c r="LF34" s="27"/>
      <c r="LG34" s="27"/>
      <c r="LH34" s="27"/>
      <c r="LI34" s="27"/>
      <c r="LJ34" s="27"/>
      <c r="LK34" s="27"/>
      <c r="LL34" s="27"/>
      <c r="LM34" s="27"/>
      <c r="LN34" s="27"/>
      <c r="LO34" s="27"/>
      <c r="LP34" s="27"/>
      <c r="LQ34" s="27"/>
      <c r="LR34" s="27"/>
      <c r="LS34" s="27"/>
      <c r="LT34" s="27"/>
      <c r="LU34" s="27"/>
      <c r="LV34" s="27"/>
      <c r="LW34" s="27"/>
      <c r="LX34" s="27"/>
      <c r="LY34" s="27"/>
      <c r="LZ34" s="27"/>
      <c r="MA34" s="27"/>
      <c r="MB34" s="27"/>
      <c r="MC34" s="27"/>
      <c r="MD34" s="27"/>
      <c r="ME34" s="27"/>
      <c r="MF34" s="27"/>
      <c r="MG34" s="27"/>
      <c r="MH34" s="27"/>
      <c r="MI34" s="27"/>
      <c r="MJ34" s="27"/>
      <c r="MK34" s="27"/>
      <c r="ML34" s="27"/>
      <c r="MM34" s="27"/>
      <c r="MN34" s="27"/>
      <c r="MO34" s="27"/>
      <c r="MP34" s="27"/>
      <c r="MQ34" s="27"/>
      <c r="MR34" s="27"/>
      <c r="MS34" s="27"/>
      <c r="MT34" s="27"/>
      <c r="MU34" s="27"/>
      <c r="MV34" s="27"/>
      <c r="MW34" s="27"/>
      <c r="MX34" s="27"/>
      <c r="MY34" s="27"/>
      <c r="MZ34" s="27"/>
      <c r="NA34" s="27"/>
      <c r="NB34" s="27"/>
      <c r="NC34" s="27"/>
      <c r="ND34" s="27"/>
      <c r="NE34" s="27"/>
      <c r="NF34" s="27"/>
      <c r="NG34" s="27"/>
      <c r="NH34" s="27"/>
      <c r="NI34" s="27"/>
      <c r="NJ34" s="27"/>
      <c r="NK34" s="27"/>
      <c r="NL34" s="27"/>
      <c r="NM34" s="27"/>
      <c r="NN34" s="27"/>
      <c r="NO34" s="27"/>
      <c r="NP34" s="27"/>
      <c r="NQ34" s="27"/>
      <c r="NR34" s="27"/>
      <c r="NS34" s="27"/>
      <c r="NT34" s="27"/>
      <c r="NU34" s="27"/>
      <c r="NV34" s="27"/>
      <c r="NW34" s="27"/>
      <c r="NX34" s="27"/>
      <c r="NY34" s="27"/>
      <c r="NZ34" s="27"/>
      <c r="OA34" s="27"/>
      <c r="OB34" s="27"/>
      <c r="OC34" s="27"/>
      <c r="OD34" s="27"/>
      <c r="OE34" s="27"/>
      <c r="OF34" s="27"/>
      <c r="OG34" s="27"/>
      <c r="OH34" s="27"/>
      <c r="OI34" s="27"/>
      <c r="OJ34" s="27"/>
      <c r="OK34" s="27"/>
      <c r="OL34" s="27"/>
      <c r="OM34" s="27"/>
      <c r="ON34" s="27"/>
      <c r="OO34" s="27"/>
      <c r="OP34" s="27"/>
      <c r="OQ34" s="27"/>
      <c r="OR34" s="27"/>
      <c r="OS34" s="27"/>
      <c r="OT34" s="27"/>
      <c r="OU34" s="27"/>
      <c r="OV34" s="27"/>
      <c r="OW34" s="27"/>
      <c r="OX34" s="27"/>
      <c r="OY34" s="27"/>
      <c r="OZ34" s="27"/>
      <c r="PA34" s="27"/>
      <c r="PB34" s="27"/>
      <c r="PC34" s="27"/>
      <c r="PD34" s="27"/>
      <c r="PE34" s="27"/>
      <c r="PF34" s="27"/>
      <c r="PG34" s="27"/>
      <c r="PH34" s="27"/>
      <c r="PI34" s="27"/>
      <c r="PJ34" s="27"/>
      <c r="PK34" s="27"/>
      <c r="PL34" s="27"/>
      <c r="PM34" s="27"/>
      <c r="PN34" s="27"/>
      <c r="PO34" s="27"/>
      <c r="PP34" s="27"/>
      <c r="PQ34" s="27"/>
      <c r="PR34" s="27"/>
      <c r="PS34" s="27"/>
      <c r="PT34" s="27"/>
      <c r="PU34" s="27"/>
      <c r="PV34" s="27"/>
      <c r="PW34" s="27"/>
      <c r="PX34" s="27"/>
      <c r="PY34" s="27"/>
      <c r="PZ34" s="27"/>
      <c r="QA34" s="27"/>
      <c r="QB34" s="27"/>
      <c r="QC34" s="27"/>
      <c r="QD34" s="27"/>
      <c r="QE34" s="27"/>
      <c r="QF34" s="27"/>
      <c r="QG34" s="27"/>
      <c r="QH34" s="27"/>
      <c r="QI34" s="27"/>
      <c r="QJ34" s="27"/>
      <c r="QK34" s="27"/>
      <c r="QL34" s="27"/>
      <c r="QM34" s="27"/>
      <c r="QN34" s="27"/>
      <c r="QO34" s="27"/>
      <c r="QP34" s="27"/>
      <c r="QQ34" s="27"/>
      <c r="QR34" s="27"/>
      <c r="QS34" s="27"/>
      <c r="QT34" s="27"/>
      <c r="QU34" s="27"/>
      <c r="QV34" s="27"/>
      <c r="QW34" s="27"/>
      <c r="QX34" s="27"/>
      <c r="QY34" s="27"/>
      <c r="QZ34" s="27"/>
      <c r="RA34" s="27"/>
      <c r="RB34" s="27"/>
      <c r="RC34" s="27"/>
      <c r="RD34" s="27"/>
      <c r="RE34" s="27"/>
      <c r="RF34" s="27"/>
      <c r="RG34" s="27"/>
      <c r="RH34" s="27"/>
      <c r="RI34" s="27"/>
      <c r="RJ34" s="27"/>
      <c r="RK34" s="27"/>
      <c r="RL34" s="27"/>
      <c r="RM34" s="27"/>
      <c r="RN34" s="27"/>
      <c r="RO34" s="27"/>
      <c r="RP34" s="27"/>
      <c r="RQ34" s="27"/>
      <c r="RR34" s="27"/>
      <c r="RS34" s="27"/>
      <c r="RT34" s="27"/>
      <c r="RU34" s="27"/>
      <c r="RV34" s="27"/>
      <c r="RW34" s="27"/>
      <c r="RX34" s="27"/>
      <c r="RY34" s="27"/>
      <c r="RZ34" s="27"/>
      <c r="SA34" s="27"/>
      <c r="SB34" s="27"/>
      <c r="SC34" s="27"/>
      <c r="SD34" s="27"/>
      <c r="SE34" s="27"/>
      <c r="SF34" s="27"/>
      <c r="SG34" s="27"/>
      <c r="SH34" s="27"/>
      <c r="SI34" s="27"/>
      <c r="SJ34" s="27"/>
      <c r="SK34" s="27"/>
      <c r="SL34" s="27"/>
      <c r="SM34" s="27"/>
      <c r="SN34" s="27"/>
      <c r="SO34" s="27"/>
      <c r="SP34" s="27"/>
      <c r="SQ34" s="27"/>
      <c r="SR34" s="27"/>
      <c r="SS34" s="27"/>
      <c r="ST34" s="27"/>
      <c r="SU34" s="27"/>
      <c r="SV34" s="27"/>
      <c r="SW34" s="27"/>
      <c r="SX34" s="27"/>
      <c r="SY34" s="27"/>
      <c r="SZ34" s="27"/>
      <c r="TA34" s="27"/>
      <c r="TB34" s="27"/>
      <c r="TC34" s="27"/>
      <c r="TD34" s="27"/>
      <c r="TE34" s="27"/>
      <c r="TF34" s="27"/>
      <c r="TG34" s="27"/>
      <c r="TH34" s="27"/>
      <c r="TI34" s="27"/>
      <c r="TJ34" s="27"/>
      <c r="TK34" s="27"/>
      <c r="TL34" s="27"/>
      <c r="TM34" s="27"/>
      <c r="TN34" s="27"/>
      <c r="TO34" s="27"/>
      <c r="TP34" s="27"/>
      <c r="TQ34" s="27"/>
      <c r="TR34" s="27"/>
      <c r="TS34" s="27"/>
      <c r="TT34" s="27"/>
      <c r="TU34" s="27"/>
      <c r="TV34" s="27"/>
      <c r="TW34" s="27"/>
      <c r="TX34" s="27"/>
      <c r="TY34" s="27"/>
      <c r="TZ34" s="27"/>
      <c r="UA34" s="27"/>
      <c r="UB34" s="27"/>
      <c r="UC34" s="27"/>
      <c r="UD34" s="27"/>
      <c r="UE34" s="27"/>
      <c r="UF34" s="27"/>
      <c r="UG34" s="27"/>
      <c r="UH34" s="27"/>
      <c r="UI34" s="27"/>
      <c r="UJ34" s="27"/>
      <c r="UK34" s="27"/>
      <c r="UL34" s="27"/>
      <c r="UM34" s="27"/>
      <c r="UN34" s="27"/>
      <c r="UO34" s="27"/>
      <c r="UP34" s="27"/>
      <c r="UQ34" s="27"/>
      <c r="UR34" s="27"/>
      <c r="US34" s="27"/>
      <c r="UT34" s="27"/>
      <c r="UU34" s="27"/>
      <c r="UV34" s="27"/>
      <c r="UW34" s="27"/>
      <c r="UX34" s="27"/>
      <c r="UY34" s="27"/>
      <c r="UZ34" s="27"/>
      <c r="VA34" s="27"/>
      <c r="VB34" s="27"/>
      <c r="VC34" s="27"/>
      <c r="VD34" s="27"/>
      <c r="VE34" s="27"/>
      <c r="VF34" s="27"/>
      <c r="VG34" s="27"/>
      <c r="VH34" s="27"/>
      <c r="VI34" s="27"/>
      <c r="VJ34" s="27"/>
      <c r="VK34" s="27"/>
      <c r="VL34" s="27"/>
      <c r="VM34" s="27"/>
      <c r="VN34" s="27"/>
      <c r="VO34" s="27"/>
      <c r="VP34" s="27"/>
      <c r="VQ34" s="27"/>
      <c r="VR34" s="27"/>
      <c r="VS34" s="27"/>
      <c r="VT34" s="27"/>
      <c r="VU34" s="27"/>
      <c r="VV34" s="27"/>
      <c r="VW34" s="27"/>
      <c r="VX34" s="27"/>
      <c r="VY34" s="27"/>
      <c r="VZ34" s="27"/>
      <c r="WA34" s="27"/>
      <c r="WB34" s="27"/>
      <c r="WC34" s="27"/>
      <c r="WD34" s="27"/>
      <c r="WE34" s="27"/>
      <c r="WF34" s="27"/>
      <c r="WG34" s="27"/>
      <c r="WH34" s="27"/>
      <c r="WI34" s="27"/>
      <c r="WJ34" s="27"/>
      <c r="WK34" s="27"/>
      <c r="WL34" s="27"/>
      <c r="WM34" s="27"/>
      <c r="WN34" s="27"/>
      <c r="WO34" s="27"/>
      <c r="WP34" s="27"/>
      <c r="WQ34" s="27"/>
      <c r="WR34" s="27"/>
      <c r="WS34" s="27"/>
      <c r="WT34" s="27"/>
      <c r="WU34" s="27"/>
      <c r="WV34" s="27"/>
      <c r="WW34" s="27"/>
      <c r="WX34" s="27"/>
      <c r="WY34" s="27"/>
      <c r="WZ34" s="27"/>
      <c r="XA34" s="27"/>
      <c r="XB34" s="27"/>
      <c r="XC34" s="27"/>
      <c r="XD34" s="27"/>
      <c r="XE34" s="27"/>
      <c r="XF34" s="27"/>
      <c r="XG34" s="27"/>
      <c r="XH34" s="27"/>
      <c r="XI34" s="27"/>
      <c r="XJ34" s="27"/>
      <c r="XK34" s="27"/>
      <c r="XL34" s="27"/>
      <c r="XM34" s="27"/>
      <c r="XN34" s="27"/>
      <c r="XO34" s="27"/>
      <c r="XP34" s="27"/>
      <c r="XQ34" s="27"/>
      <c r="XR34" s="27"/>
      <c r="XS34" s="27"/>
      <c r="XT34" s="27"/>
      <c r="XU34" s="27"/>
      <c r="XV34" s="27"/>
      <c r="XW34" s="27"/>
      <c r="XX34" s="27"/>
      <c r="XY34" s="27"/>
      <c r="XZ34" s="27"/>
      <c r="YA34" s="27"/>
      <c r="YB34" s="27"/>
      <c r="YC34" s="27"/>
      <c r="YD34" s="27"/>
      <c r="YE34" s="27"/>
      <c r="YF34" s="27"/>
      <c r="YG34" s="27"/>
      <c r="YH34" s="27"/>
      <c r="YI34" s="27"/>
      <c r="YJ34" s="27"/>
      <c r="YK34" s="27"/>
      <c r="YL34" s="27"/>
      <c r="YM34" s="27"/>
      <c r="YN34" s="27"/>
      <c r="YO34" s="27"/>
      <c r="YP34" s="27"/>
      <c r="YQ34" s="27"/>
      <c r="YR34" s="27"/>
      <c r="YS34" s="27"/>
      <c r="YT34" s="27"/>
      <c r="YU34" s="27"/>
      <c r="YV34" s="27"/>
      <c r="YW34" s="27"/>
      <c r="YX34" s="27"/>
      <c r="YY34" s="27"/>
      <c r="YZ34" s="27"/>
      <c r="ZA34" s="27"/>
      <c r="ZB34" s="27"/>
      <c r="ZC34" s="27"/>
      <c r="ZD34" s="27"/>
      <c r="ZE34" s="27"/>
      <c r="ZF34" s="27"/>
      <c r="ZG34" s="27"/>
      <c r="ZH34" s="27"/>
      <c r="ZI34" s="27"/>
      <c r="ZJ34" s="27"/>
      <c r="ZK34" s="27"/>
      <c r="ZL34" s="27"/>
      <c r="ZM34" s="27"/>
      <c r="ZN34" s="27"/>
      <c r="ZO34" s="27"/>
      <c r="ZP34" s="27"/>
      <c r="ZQ34" s="27"/>
      <c r="ZR34" s="27"/>
      <c r="ZS34" s="27"/>
      <c r="ZT34" s="27"/>
      <c r="ZU34" s="27"/>
      <c r="ZV34" s="27"/>
      <c r="ZW34" s="27"/>
      <c r="ZX34" s="27"/>
      <c r="ZY34" s="27"/>
      <c r="ZZ34" s="27"/>
      <c r="AAA34" s="27"/>
      <c r="AAB34" s="27"/>
      <c r="AAC34" s="27"/>
      <c r="AAD34" s="27"/>
      <c r="AAE34" s="27"/>
      <c r="AAF34" s="27"/>
      <c r="AAG34" s="27"/>
      <c r="AAH34" s="27"/>
      <c r="AAI34" s="27"/>
      <c r="AAJ34" s="27"/>
      <c r="AAK34" s="27"/>
      <c r="AAL34" s="27"/>
      <c r="AAM34" s="27"/>
      <c r="AAN34" s="27"/>
      <c r="AAO34" s="27"/>
      <c r="AAP34" s="27"/>
      <c r="AAQ34" s="27"/>
      <c r="AAR34" s="27"/>
      <c r="AAS34" s="27"/>
      <c r="AAT34" s="27"/>
      <c r="AAU34" s="27"/>
      <c r="AAV34" s="27"/>
      <c r="AAW34" s="27"/>
      <c r="AAX34" s="27"/>
      <c r="AAY34" s="27"/>
      <c r="AAZ34" s="27"/>
      <c r="ABA34" s="27"/>
      <c r="ABB34" s="27"/>
      <c r="ABC34" s="27"/>
      <c r="ABD34" s="27"/>
      <c r="ABE34" s="27"/>
      <c r="ABF34" s="27"/>
      <c r="ABG34" s="27"/>
      <c r="ABH34" s="27"/>
      <c r="ABI34" s="27"/>
      <c r="ABJ34" s="27"/>
      <c r="ABK34" s="27"/>
      <c r="ABL34" s="27"/>
      <c r="ABM34" s="27"/>
      <c r="ABN34" s="27"/>
      <c r="ABO34" s="27"/>
      <c r="ABP34" s="27"/>
      <c r="ABQ34" s="27"/>
      <c r="ABR34" s="27"/>
      <c r="ABS34" s="27"/>
      <c r="ABT34" s="27"/>
      <c r="ABU34" s="27"/>
      <c r="ABV34" s="27"/>
      <c r="ABW34" s="27"/>
      <c r="ABX34" s="27"/>
      <c r="ABY34" s="27"/>
      <c r="ABZ34" s="27"/>
      <c r="ACA34" s="27"/>
      <c r="ACB34" s="27"/>
      <c r="ACC34" s="27"/>
      <c r="ACD34" s="27"/>
      <c r="ACE34" s="27"/>
      <c r="ACF34" s="27"/>
      <c r="ACG34" s="27"/>
      <c r="ACH34" s="27"/>
      <c r="ACI34" s="27"/>
      <c r="ACJ34" s="27"/>
      <c r="ACK34" s="27"/>
      <c r="ACL34" s="27"/>
      <c r="ACM34" s="27"/>
      <c r="ACN34" s="27"/>
      <c r="ACO34" s="27"/>
      <c r="ACP34" s="27"/>
      <c r="ACQ34" s="27"/>
      <c r="ACR34" s="27"/>
      <c r="ACS34" s="27"/>
      <c r="ACT34" s="27"/>
      <c r="ACU34" s="27"/>
      <c r="ACV34" s="27"/>
      <c r="ACW34" s="27"/>
      <c r="ACX34" s="27"/>
    </row>
    <row r="35" spans="1:778" s="1" customFormat="1" ht="30" customHeight="1" thickBot="1" x14ac:dyDescent="0.25">
      <c r="A35" s="30"/>
      <c r="B35" s="46" t="s">
        <v>22</v>
      </c>
      <c r="C35" s="41"/>
      <c r="D35" s="22"/>
      <c r="E35" s="59">
        <v>45400</v>
      </c>
      <c r="F35" s="59">
        <v>45407</v>
      </c>
      <c r="G35" s="10"/>
      <c r="H35" s="10">
        <v>7</v>
      </c>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c r="IW35" s="27"/>
      <c r="IX35" s="27"/>
      <c r="IY35" s="27"/>
      <c r="IZ35" s="27"/>
      <c r="JA35" s="27"/>
      <c r="JB35" s="27"/>
      <c r="JC35" s="27"/>
      <c r="JD35" s="27"/>
      <c r="JE35" s="27"/>
      <c r="JF35" s="27"/>
      <c r="JG35" s="27"/>
      <c r="JH35" s="27"/>
      <c r="JI35" s="27"/>
      <c r="JJ35" s="27"/>
      <c r="JK35" s="27"/>
      <c r="JL35" s="27"/>
      <c r="JM35" s="27"/>
      <c r="JN35" s="27"/>
      <c r="JO35" s="27"/>
      <c r="JP35" s="27"/>
      <c r="JQ35" s="27"/>
      <c r="JR35" s="27"/>
      <c r="JS35" s="27"/>
      <c r="JT35" s="27"/>
      <c r="JU35" s="27"/>
      <c r="JV35" s="27"/>
      <c r="JW35" s="27"/>
      <c r="JX35" s="27"/>
      <c r="JY35" s="27"/>
      <c r="JZ35" s="27"/>
      <c r="KA35" s="27"/>
      <c r="KB35" s="27"/>
      <c r="KC35" s="27"/>
      <c r="KD35" s="27"/>
      <c r="KE35" s="27"/>
      <c r="KF35" s="27"/>
      <c r="KG35" s="27"/>
      <c r="KH35" s="27"/>
      <c r="KI35" s="27"/>
      <c r="KJ35" s="27"/>
      <c r="KK35" s="27"/>
      <c r="KL35" s="27"/>
      <c r="KM35" s="27"/>
      <c r="KN35" s="27"/>
      <c r="KO35" s="27"/>
      <c r="KP35" s="27"/>
      <c r="KQ35" s="27"/>
      <c r="KR35" s="27"/>
      <c r="KS35" s="27"/>
      <c r="KT35" s="27"/>
      <c r="KU35" s="27"/>
      <c r="KV35" s="27"/>
      <c r="KW35" s="27"/>
      <c r="KX35" s="27"/>
      <c r="KY35" s="27"/>
      <c r="KZ35" s="27"/>
      <c r="LA35" s="27"/>
      <c r="LB35" s="27"/>
      <c r="LC35" s="27"/>
      <c r="LD35" s="27"/>
      <c r="LE35" s="27"/>
      <c r="LF35" s="27"/>
      <c r="LG35" s="27"/>
      <c r="LH35" s="27"/>
      <c r="LI35" s="27"/>
      <c r="LJ35" s="27"/>
      <c r="LK35" s="27"/>
      <c r="LL35" s="27"/>
      <c r="LM35" s="27"/>
      <c r="LN35" s="27"/>
      <c r="LO35" s="27"/>
      <c r="LP35" s="27"/>
      <c r="LQ35" s="27"/>
      <c r="LR35" s="27"/>
      <c r="LS35" s="27"/>
      <c r="LT35" s="27"/>
      <c r="LU35" s="27"/>
      <c r="LV35" s="27"/>
      <c r="LW35" s="27"/>
      <c r="LX35" s="27"/>
      <c r="LY35" s="27"/>
      <c r="LZ35" s="27"/>
      <c r="MA35" s="27"/>
      <c r="MB35" s="27"/>
      <c r="MC35" s="27"/>
      <c r="MD35" s="27"/>
      <c r="ME35" s="27"/>
      <c r="MF35" s="27"/>
      <c r="MG35" s="27"/>
      <c r="MH35" s="27"/>
      <c r="MI35" s="27"/>
      <c r="MJ35" s="27"/>
      <c r="MK35" s="27"/>
      <c r="ML35" s="27"/>
      <c r="MM35" s="27"/>
      <c r="MN35" s="27"/>
      <c r="MO35" s="27"/>
      <c r="MP35" s="27"/>
      <c r="MQ35" s="27"/>
      <c r="MR35" s="27"/>
      <c r="MS35" s="27"/>
      <c r="MT35" s="27"/>
      <c r="MU35" s="27"/>
      <c r="MV35" s="27"/>
      <c r="MW35" s="27"/>
      <c r="MX35" s="27"/>
      <c r="MY35" s="27"/>
      <c r="MZ35" s="27"/>
      <c r="NA35" s="27"/>
      <c r="NB35" s="27"/>
      <c r="NC35" s="27"/>
      <c r="ND35" s="27"/>
      <c r="NE35" s="27"/>
      <c r="NF35" s="27"/>
      <c r="NG35" s="27"/>
      <c r="NH35" s="27"/>
      <c r="NI35" s="27"/>
      <c r="NJ35" s="27"/>
      <c r="NK35" s="27"/>
      <c r="NL35" s="27"/>
      <c r="NM35" s="27"/>
      <c r="NN35" s="27"/>
      <c r="NO35" s="27"/>
      <c r="NP35" s="27"/>
      <c r="NQ35" s="27"/>
      <c r="NR35" s="27"/>
      <c r="NS35" s="27"/>
      <c r="NT35" s="27"/>
      <c r="NU35" s="27"/>
      <c r="NV35" s="27"/>
      <c r="NW35" s="27"/>
      <c r="NX35" s="27"/>
      <c r="NY35" s="27"/>
      <c r="NZ35" s="27"/>
      <c r="OA35" s="27"/>
      <c r="OB35" s="27"/>
      <c r="OC35" s="27"/>
      <c r="OD35" s="27"/>
      <c r="OE35" s="27"/>
      <c r="OF35" s="27"/>
      <c r="OG35" s="27"/>
      <c r="OH35" s="27"/>
      <c r="OI35" s="27"/>
      <c r="OJ35" s="27"/>
      <c r="OK35" s="27"/>
      <c r="OL35" s="27"/>
      <c r="OM35" s="27"/>
      <c r="ON35" s="27"/>
      <c r="OO35" s="27"/>
      <c r="OP35" s="27"/>
      <c r="OQ35" s="27"/>
      <c r="OR35" s="27"/>
      <c r="OS35" s="27"/>
      <c r="OT35" s="27"/>
      <c r="OU35" s="27"/>
      <c r="OV35" s="27"/>
      <c r="OW35" s="27"/>
      <c r="OX35" s="27"/>
      <c r="OY35" s="27"/>
      <c r="OZ35" s="27"/>
      <c r="PA35" s="27"/>
      <c r="PB35" s="27"/>
      <c r="PC35" s="27"/>
      <c r="PD35" s="27"/>
      <c r="PE35" s="27"/>
      <c r="PF35" s="27"/>
      <c r="PG35" s="27"/>
      <c r="PH35" s="27"/>
      <c r="PI35" s="27"/>
      <c r="PJ35" s="27"/>
      <c r="PK35" s="27"/>
      <c r="PL35" s="27"/>
      <c r="PM35" s="27"/>
      <c r="PN35" s="27"/>
      <c r="PO35" s="27"/>
      <c r="PP35" s="27"/>
      <c r="PQ35" s="27"/>
      <c r="PR35" s="27"/>
      <c r="PS35" s="27"/>
      <c r="PT35" s="27"/>
      <c r="PU35" s="27"/>
      <c r="PV35" s="27"/>
      <c r="PW35" s="27"/>
      <c r="PX35" s="27"/>
      <c r="PY35" s="27"/>
      <c r="PZ35" s="27"/>
      <c r="QA35" s="27"/>
      <c r="QB35" s="27"/>
      <c r="QC35" s="27"/>
      <c r="QD35" s="27"/>
      <c r="QE35" s="27"/>
      <c r="QF35" s="27"/>
      <c r="QG35" s="27"/>
      <c r="QH35" s="27"/>
      <c r="QI35" s="27"/>
      <c r="QJ35" s="27"/>
      <c r="QK35" s="27"/>
      <c r="QL35" s="27"/>
      <c r="QM35" s="27"/>
      <c r="QN35" s="27"/>
      <c r="QO35" s="27"/>
      <c r="QP35" s="27"/>
      <c r="QQ35" s="27"/>
      <c r="QR35" s="27"/>
      <c r="QS35" s="27"/>
      <c r="QT35" s="27"/>
      <c r="QU35" s="27"/>
      <c r="QV35" s="27"/>
      <c r="QW35" s="27"/>
      <c r="QX35" s="27"/>
      <c r="QY35" s="27"/>
      <c r="QZ35" s="27"/>
      <c r="RA35" s="27"/>
      <c r="RB35" s="27"/>
      <c r="RC35" s="27"/>
      <c r="RD35" s="27"/>
      <c r="RE35" s="27"/>
      <c r="RF35" s="27"/>
      <c r="RG35" s="27"/>
      <c r="RH35" s="27"/>
      <c r="RI35" s="27"/>
      <c r="RJ35" s="27"/>
      <c r="RK35" s="27"/>
      <c r="RL35" s="27"/>
      <c r="RM35" s="27"/>
      <c r="RN35" s="27"/>
      <c r="RO35" s="27"/>
      <c r="RP35" s="27"/>
      <c r="RQ35" s="27"/>
      <c r="RR35" s="27"/>
      <c r="RS35" s="27"/>
      <c r="RT35" s="27"/>
      <c r="RU35" s="27"/>
      <c r="RV35" s="27"/>
      <c r="RW35" s="27"/>
      <c r="RX35" s="27"/>
      <c r="RY35" s="27"/>
      <c r="RZ35" s="27"/>
      <c r="SA35" s="27"/>
      <c r="SB35" s="27"/>
      <c r="SC35" s="27"/>
      <c r="SD35" s="27"/>
      <c r="SE35" s="27"/>
      <c r="SF35" s="27"/>
      <c r="SG35" s="27"/>
      <c r="SH35" s="27"/>
      <c r="SI35" s="27"/>
      <c r="SJ35" s="27"/>
      <c r="SK35" s="27"/>
      <c r="SL35" s="27"/>
      <c r="SM35" s="27"/>
      <c r="SN35" s="27"/>
      <c r="SO35" s="27"/>
      <c r="SP35" s="27"/>
      <c r="SQ35" s="27"/>
      <c r="SR35" s="27"/>
      <c r="SS35" s="27"/>
      <c r="ST35" s="27"/>
      <c r="SU35" s="27"/>
      <c r="SV35" s="27"/>
      <c r="SW35" s="27"/>
      <c r="SX35" s="27"/>
      <c r="SY35" s="27"/>
      <c r="SZ35" s="27"/>
      <c r="TA35" s="27"/>
      <c r="TB35" s="27"/>
      <c r="TC35" s="27"/>
      <c r="TD35" s="27"/>
      <c r="TE35" s="27"/>
      <c r="TF35" s="27"/>
      <c r="TG35" s="27"/>
      <c r="TH35" s="27"/>
      <c r="TI35" s="27"/>
      <c r="TJ35" s="27"/>
      <c r="TK35" s="27"/>
      <c r="TL35" s="27"/>
      <c r="TM35" s="27"/>
      <c r="TN35" s="27"/>
      <c r="TO35" s="27"/>
      <c r="TP35" s="27"/>
      <c r="TQ35" s="27"/>
      <c r="TR35" s="27"/>
      <c r="TS35" s="27"/>
      <c r="TT35" s="27"/>
      <c r="TU35" s="27"/>
      <c r="TV35" s="27"/>
      <c r="TW35" s="27"/>
      <c r="TX35" s="27"/>
      <c r="TY35" s="27"/>
      <c r="TZ35" s="27"/>
      <c r="UA35" s="27"/>
      <c r="UB35" s="27"/>
      <c r="UC35" s="27"/>
      <c r="UD35" s="27"/>
      <c r="UE35" s="27"/>
      <c r="UF35" s="27"/>
      <c r="UG35" s="27"/>
      <c r="UH35" s="27"/>
      <c r="UI35" s="27"/>
      <c r="UJ35" s="27"/>
      <c r="UK35" s="27"/>
      <c r="UL35" s="27"/>
      <c r="UM35" s="27"/>
      <c r="UN35" s="27"/>
      <c r="UO35" s="27"/>
      <c r="UP35" s="27"/>
      <c r="UQ35" s="27"/>
      <c r="UR35" s="27"/>
      <c r="US35" s="27"/>
      <c r="UT35" s="27"/>
      <c r="UU35" s="27"/>
      <c r="UV35" s="27"/>
      <c r="UW35" s="27"/>
      <c r="UX35" s="27"/>
      <c r="UY35" s="27"/>
      <c r="UZ35" s="27"/>
      <c r="VA35" s="27"/>
      <c r="VB35" s="27"/>
      <c r="VC35" s="27"/>
      <c r="VD35" s="27"/>
      <c r="VE35" s="27"/>
      <c r="VF35" s="27"/>
      <c r="VG35" s="27"/>
      <c r="VH35" s="27"/>
      <c r="VI35" s="27"/>
      <c r="VJ35" s="27"/>
      <c r="VK35" s="27"/>
      <c r="VL35" s="27"/>
      <c r="VM35" s="27"/>
      <c r="VN35" s="27"/>
      <c r="VO35" s="27"/>
      <c r="VP35" s="27"/>
      <c r="VQ35" s="27"/>
      <c r="VR35" s="27"/>
      <c r="VS35" s="27"/>
      <c r="VT35" s="27"/>
      <c r="VU35" s="27"/>
      <c r="VV35" s="27"/>
      <c r="VW35" s="27"/>
      <c r="VX35" s="27"/>
      <c r="VY35" s="27"/>
      <c r="VZ35" s="27"/>
      <c r="WA35" s="27"/>
      <c r="WB35" s="27"/>
      <c r="WC35" s="27"/>
      <c r="WD35" s="27"/>
      <c r="WE35" s="27"/>
      <c r="WF35" s="27"/>
      <c r="WG35" s="27"/>
      <c r="WH35" s="27"/>
      <c r="WI35" s="27"/>
      <c r="WJ35" s="27"/>
      <c r="WK35" s="27"/>
      <c r="WL35" s="27"/>
      <c r="WM35" s="27"/>
      <c r="WN35" s="27"/>
      <c r="WO35" s="27"/>
      <c r="WP35" s="27"/>
      <c r="WQ35" s="27"/>
      <c r="WR35" s="27"/>
      <c r="WS35" s="27"/>
      <c r="WT35" s="27"/>
      <c r="WU35" s="27"/>
      <c r="WV35" s="27"/>
      <c r="WW35" s="27"/>
      <c r="WX35" s="27"/>
      <c r="WY35" s="27"/>
      <c r="WZ35" s="27"/>
      <c r="XA35" s="27"/>
      <c r="XB35" s="27"/>
      <c r="XC35" s="27"/>
      <c r="XD35" s="27"/>
      <c r="XE35" s="27"/>
      <c r="XF35" s="27"/>
      <c r="XG35" s="27"/>
      <c r="XH35" s="27"/>
      <c r="XI35" s="27"/>
      <c r="XJ35" s="27"/>
      <c r="XK35" s="27"/>
      <c r="XL35" s="27"/>
      <c r="XM35" s="27"/>
      <c r="XN35" s="27"/>
      <c r="XO35" s="27"/>
      <c r="XP35" s="27"/>
      <c r="XQ35" s="27"/>
      <c r="XR35" s="27"/>
      <c r="XS35" s="27"/>
      <c r="XT35" s="27"/>
      <c r="XU35" s="27"/>
      <c r="XV35" s="27"/>
      <c r="XW35" s="27"/>
      <c r="XX35" s="27"/>
      <c r="XY35" s="27"/>
      <c r="XZ35" s="27"/>
      <c r="YA35" s="27"/>
      <c r="YB35" s="27"/>
      <c r="YC35" s="27"/>
      <c r="YD35" s="27"/>
      <c r="YE35" s="27"/>
      <c r="YF35" s="27"/>
      <c r="YG35" s="27"/>
      <c r="YH35" s="27"/>
      <c r="YI35" s="27"/>
      <c r="YJ35" s="27"/>
      <c r="YK35" s="27"/>
      <c r="YL35" s="27"/>
      <c r="YM35" s="27"/>
      <c r="YN35" s="27"/>
      <c r="YO35" s="27"/>
      <c r="YP35" s="27"/>
      <c r="YQ35" s="27"/>
      <c r="YR35" s="27"/>
      <c r="YS35" s="27"/>
      <c r="YT35" s="27"/>
      <c r="YU35" s="27"/>
      <c r="YV35" s="27"/>
      <c r="YW35" s="27"/>
      <c r="YX35" s="27"/>
      <c r="YY35" s="27"/>
      <c r="YZ35" s="27"/>
      <c r="ZA35" s="27"/>
      <c r="ZB35" s="27"/>
      <c r="ZC35" s="27"/>
      <c r="ZD35" s="27"/>
      <c r="ZE35" s="27"/>
      <c r="ZF35" s="27"/>
      <c r="ZG35" s="27"/>
      <c r="ZH35" s="27"/>
      <c r="ZI35" s="27"/>
      <c r="ZJ35" s="27"/>
      <c r="ZK35" s="27"/>
      <c r="ZL35" s="27"/>
      <c r="ZM35" s="27"/>
      <c r="ZN35" s="27"/>
      <c r="ZO35" s="27"/>
      <c r="ZP35" s="27"/>
      <c r="ZQ35" s="27"/>
      <c r="ZR35" s="27"/>
      <c r="ZS35" s="27"/>
      <c r="ZT35" s="27"/>
      <c r="ZU35" s="27"/>
      <c r="ZV35" s="27"/>
      <c r="ZW35" s="27"/>
      <c r="ZX35" s="27"/>
      <c r="ZY35" s="27"/>
      <c r="ZZ35" s="27"/>
      <c r="AAA35" s="27"/>
      <c r="AAB35" s="27"/>
      <c r="AAC35" s="27"/>
      <c r="AAD35" s="27"/>
      <c r="AAE35" s="27"/>
      <c r="AAF35" s="27"/>
      <c r="AAG35" s="27"/>
      <c r="AAH35" s="27"/>
      <c r="AAI35" s="27"/>
      <c r="AAJ35" s="27"/>
      <c r="AAK35" s="27"/>
      <c r="AAL35" s="27"/>
      <c r="AAM35" s="27"/>
      <c r="AAN35" s="27"/>
      <c r="AAO35" s="27"/>
      <c r="AAP35" s="27"/>
      <c r="AAQ35" s="27"/>
      <c r="AAR35" s="27"/>
      <c r="AAS35" s="27"/>
      <c r="AAT35" s="27"/>
      <c r="AAU35" s="27"/>
      <c r="AAV35" s="27"/>
      <c r="AAW35" s="27"/>
      <c r="AAX35" s="27"/>
      <c r="AAY35" s="27"/>
      <c r="AAZ35" s="27"/>
      <c r="ABA35" s="27"/>
      <c r="ABB35" s="27"/>
      <c r="ABC35" s="27"/>
      <c r="ABD35" s="27"/>
      <c r="ABE35" s="27"/>
      <c r="ABF35" s="27"/>
      <c r="ABG35" s="27"/>
      <c r="ABH35" s="27"/>
      <c r="ABI35" s="27"/>
      <c r="ABJ35" s="27"/>
      <c r="ABK35" s="27"/>
      <c r="ABL35" s="27"/>
      <c r="ABM35" s="27"/>
      <c r="ABN35" s="27"/>
      <c r="ABO35" s="27"/>
      <c r="ABP35" s="27"/>
      <c r="ABQ35" s="27"/>
      <c r="ABR35" s="27"/>
      <c r="ABS35" s="27"/>
      <c r="ABT35" s="27"/>
      <c r="ABU35" s="27"/>
      <c r="ABV35" s="27"/>
      <c r="ABW35" s="27"/>
      <c r="ABX35" s="27"/>
      <c r="ABY35" s="27"/>
      <c r="ABZ35" s="27"/>
      <c r="ACA35" s="27"/>
      <c r="ACB35" s="27"/>
      <c r="ACC35" s="27"/>
      <c r="ACD35" s="27"/>
      <c r="ACE35" s="27"/>
      <c r="ACF35" s="27"/>
      <c r="ACG35" s="27"/>
      <c r="ACH35" s="27"/>
      <c r="ACI35" s="27"/>
      <c r="ACJ35" s="27"/>
      <c r="ACK35" s="27"/>
      <c r="ACL35" s="27"/>
      <c r="ACM35" s="27"/>
      <c r="ACN35" s="27"/>
      <c r="ACO35" s="27"/>
      <c r="ACP35" s="27"/>
      <c r="ACQ35" s="27"/>
      <c r="ACR35" s="27"/>
      <c r="ACS35" s="27"/>
      <c r="ACT35" s="27"/>
      <c r="ACU35" s="27"/>
      <c r="ACV35" s="27"/>
      <c r="ACW35" s="27"/>
      <c r="ACX35" s="27"/>
    </row>
    <row r="36" spans="1:778" s="1" customFormat="1" ht="30" customHeight="1" thickBot="1" x14ac:dyDescent="0.25">
      <c r="A36" s="30" t="s">
        <v>12</v>
      </c>
      <c r="B36" s="47"/>
      <c r="C36" s="42"/>
      <c r="D36" s="9"/>
      <c r="E36" s="60"/>
      <c r="F36" s="60"/>
      <c r="G36" s="10"/>
      <c r="H36" s="10" t="str">
        <f t="shared" si="529"/>
        <v/>
      </c>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c r="IJ36" s="27"/>
      <c r="IK36" s="27"/>
      <c r="IL36" s="27"/>
      <c r="IM36" s="27"/>
      <c r="IN36" s="27"/>
      <c r="IO36" s="27"/>
      <c r="IP36" s="27"/>
      <c r="IQ36" s="27"/>
      <c r="IR36" s="27"/>
      <c r="IS36" s="27"/>
      <c r="IT36" s="27"/>
      <c r="IU36" s="27"/>
      <c r="IV36" s="27"/>
      <c r="IW36" s="27"/>
      <c r="IX36" s="27"/>
      <c r="IY36" s="27"/>
      <c r="IZ36" s="27"/>
      <c r="JA36" s="27"/>
      <c r="JB36" s="27"/>
      <c r="JC36" s="27"/>
      <c r="JD36" s="27"/>
      <c r="JE36" s="27"/>
      <c r="JF36" s="27"/>
      <c r="JG36" s="27"/>
      <c r="JH36" s="27"/>
      <c r="JI36" s="27"/>
      <c r="JJ36" s="27"/>
      <c r="JK36" s="27"/>
      <c r="JL36" s="27"/>
      <c r="JM36" s="27"/>
      <c r="JN36" s="27"/>
      <c r="JO36" s="27"/>
      <c r="JP36" s="27"/>
      <c r="JQ36" s="27"/>
      <c r="JR36" s="27"/>
      <c r="JS36" s="27"/>
      <c r="JT36" s="27"/>
      <c r="JU36" s="27"/>
      <c r="JV36" s="27"/>
      <c r="JW36" s="27"/>
      <c r="JX36" s="27"/>
      <c r="JY36" s="27"/>
      <c r="JZ36" s="27"/>
      <c r="KA36" s="27"/>
      <c r="KB36" s="27"/>
      <c r="KC36" s="27"/>
      <c r="KD36" s="27"/>
      <c r="KE36" s="27"/>
      <c r="KF36" s="27"/>
      <c r="KG36" s="27"/>
      <c r="KH36" s="27"/>
      <c r="KI36" s="27"/>
      <c r="KJ36" s="27"/>
      <c r="KK36" s="27"/>
      <c r="KL36" s="27"/>
      <c r="KM36" s="27"/>
      <c r="KN36" s="27"/>
      <c r="KO36" s="27"/>
      <c r="KP36" s="27"/>
      <c r="KQ36" s="27"/>
      <c r="KR36" s="27"/>
      <c r="KS36" s="27"/>
      <c r="KT36" s="27"/>
      <c r="KU36" s="27"/>
      <c r="KV36" s="27"/>
      <c r="KW36" s="27"/>
      <c r="KX36" s="27"/>
      <c r="KY36" s="27"/>
      <c r="KZ36" s="27"/>
      <c r="LA36" s="27"/>
      <c r="LB36" s="27"/>
      <c r="LC36" s="27"/>
      <c r="LD36" s="27"/>
      <c r="LE36" s="27"/>
      <c r="LF36" s="27"/>
      <c r="LG36" s="27"/>
      <c r="LH36" s="27"/>
      <c r="LI36" s="27"/>
      <c r="LJ36" s="27"/>
      <c r="LK36" s="27"/>
      <c r="LL36" s="27"/>
      <c r="LM36" s="27"/>
      <c r="LN36" s="27"/>
      <c r="LO36" s="27"/>
      <c r="LP36" s="27"/>
      <c r="LQ36" s="27"/>
      <c r="LR36" s="27"/>
      <c r="LS36" s="27"/>
      <c r="LT36" s="27"/>
      <c r="LU36" s="27"/>
      <c r="LV36" s="27"/>
      <c r="LW36" s="27"/>
      <c r="LX36" s="27"/>
      <c r="LY36" s="27"/>
      <c r="LZ36" s="27"/>
      <c r="MA36" s="27"/>
      <c r="MB36" s="27"/>
      <c r="MC36" s="27"/>
      <c r="MD36" s="27"/>
      <c r="ME36" s="27"/>
      <c r="MF36" s="27"/>
      <c r="MG36" s="27"/>
      <c r="MH36" s="27"/>
      <c r="MI36" s="27"/>
      <c r="MJ36" s="27"/>
      <c r="MK36" s="27"/>
      <c r="ML36" s="27"/>
      <c r="MM36" s="27"/>
      <c r="MN36" s="27"/>
      <c r="MO36" s="27"/>
      <c r="MP36" s="27"/>
      <c r="MQ36" s="27"/>
      <c r="MR36" s="27"/>
      <c r="MS36" s="27"/>
      <c r="MT36" s="27"/>
      <c r="MU36" s="27"/>
      <c r="MV36" s="27"/>
      <c r="MW36" s="27"/>
      <c r="MX36" s="27"/>
      <c r="MY36" s="27"/>
      <c r="MZ36" s="27"/>
      <c r="NA36" s="27"/>
      <c r="NB36" s="27"/>
      <c r="NC36" s="27"/>
      <c r="ND36" s="27"/>
      <c r="NE36" s="27"/>
      <c r="NF36" s="27"/>
      <c r="NG36" s="27"/>
      <c r="NH36" s="27"/>
      <c r="NI36" s="27"/>
      <c r="NJ36" s="27"/>
      <c r="NK36" s="27"/>
      <c r="NL36" s="27"/>
      <c r="NM36" s="27"/>
      <c r="NN36" s="27"/>
      <c r="NO36" s="27"/>
      <c r="NP36" s="27"/>
      <c r="NQ36" s="27"/>
      <c r="NR36" s="27"/>
      <c r="NS36" s="27"/>
      <c r="NT36" s="27"/>
      <c r="NU36" s="27"/>
      <c r="NV36" s="27"/>
      <c r="NW36" s="27"/>
      <c r="NX36" s="27"/>
      <c r="NY36" s="27"/>
      <c r="NZ36" s="27"/>
      <c r="OA36" s="27"/>
      <c r="OB36" s="27"/>
      <c r="OC36" s="27"/>
      <c r="OD36" s="27"/>
      <c r="OE36" s="27"/>
      <c r="OF36" s="27"/>
      <c r="OG36" s="27"/>
      <c r="OH36" s="27"/>
      <c r="OI36" s="27"/>
      <c r="OJ36" s="27"/>
      <c r="OK36" s="27"/>
      <c r="OL36" s="27"/>
      <c r="OM36" s="27"/>
      <c r="ON36" s="27"/>
      <c r="OO36" s="27"/>
      <c r="OP36" s="27"/>
      <c r="OQ36" s="27"/>
      <c r="OR36" s="27"/>
      <c r="OS36" s="27"/>
      <c r="OT36" s="27"/>
      <c r="OU36" s="27"/>
      <c r="OV36" s="27"/>
      <c r="OW36" s="27"/>
      <c r="OX36" s="27"/>
      <c r="OY36" s="27"/>
      <c r="OZ36" s="27"/>
      <c r="PA36" s="27"/>
      <c r="PB36" s="27"/>
      <c r="PC36" s="27"/>
      <c r="PD36" s="27"/>
      <c r="PE36" s="27"/>
      <c r="PF36" s="27"/>
      <c r="PG36" s="27"/>
      <c r="PH36" s="27"/>
      <c r="PI36" s="27"/>
      <c r="PJ36" s="27"/>
      <c r="PK36" s="27"/>
      <c r="PL36" s="27"/>
      <c r="PM36" s="27"/>
      <c r="PN36" s="27"/>
      <c r="PO36" s="27"/>
      <c r="PP36" s="27"/>
      <c r="PQ36" s="27"/>
      <c r="PR36" s="27"/>
      <c r="PS36" s="27"/>
      <c r="PT36" s="27"/>
      <c r="PU36" s="27"/>
      <c r="PV36" s="27"/>
      <c r="PW36" s="27"/>
      <c r="PX36" s="27"/>
      <c r="PY36" s="27"/>
      <c r="PZ36" s="27"/>
      <c r="QA36" s="27"/>
      <c r="QB36" s="27"/>
      <c r="QC36" s="27"/>
      <c r="QD36" s="27"/>
      <c r="QE36" s="27"/>
      <c r="QF36" s="27"/>
      <c r="QG36" s="27"/>
      <c r="QH36" s="27"/>
      <c r="QI36" s="27"/>
      <c r="QJ36" s="27"/>
      <c r="QK36" s="27"/>
      <c r="QL36" s="27"/>
      <c r="QM36" s="27"/>
      <c r="QN36" s="27"/>
      <c r="QO36" s="27"/>
      <c r="QP36" s="27"/>
      <c r="QQ36" s="27"/>
      <c r="QR36" s="27"/>
      <c r="QS36" s="27"/>
      <c r="QT36" s="27"/>
      <c r="QU36" s="27"/>
      <c r="QV36" s="27"/>
      <c r="QW36" s="27"/>
      <c r="QX36" s="27"/>
      <c r="QY36" s="27"/>
      <c r="QZ36" s="27"/>
      <c r="RA36" s="27"/>
      <c r="RB36" s="27"/>
      <c r="RC36" s="27"/>
      <c r="RD36" s="27"/>
      <c r="RE36" s="27"/>
      <c r="RF36" s="27"/>
      <c r="RG36" s="27"/>
      <c r="RH36" s="27"/>
      <c r="RI36" s="27"/>
      <c r="RJ36" s="27"/>
      <c r="RK36" s="27"/>
      <c r="RL36" s="27"/>
      <c r="RM36" s="27"/>
      <c r="RN36" s="27"/>
      <c r="RO36" s="27"/>
      <c r="RP36" s="27"/>
      <c r="RQ36" s="27"/>
      <c r="RR36" s="27"/>
      <c r="RS36" s="27"/>
      <c r="RT36" s="27"/>
      <c r="RU36" s="27"/>
      <c r="RV36" s="27"/>
      <c r="RW36" s="27"/>
      <c r="RX36" s="27"/>
      <c r="RY36" s="27"/>
      <c r="RZ36" s="27"/>
      <c r="SA36" s="27"/>
      <c r="SB36" s="27"/>
      <c r="SC36" s="27"/>
      <c r="SD36" s="27"/>
      <c r="SE36" s="27"/>
      <c r="SF36" s="27"/>
      <c r="SG36" s="27"/>
      <c r="SH36" s="27"/>
      <c r="SI36" s="27"/>
      <c r="SJ36" s="27"/>
      <c r="SK36" s="27"/>
      <c r="SL36" s="27"/>
      <c r="SM36" s="27"/>
      <c r="SN36" s="27"/>
      <c r="SO36" s="27"/>
      <c r="SP36" s="27"/>
      <c r="SQ36" s="27"/>
      <c r="SR36" s="27"/>
      <c r="SS36" s="27"/>
      <c r="ST36" s="27"/>
      <c r="SU36" s="27"/>
      <c r="SV36" s="27"/>
      <c r="SW36" s="27"/>
      <c r="SX36" s="27"/>
      <c r="SY36" s="27"/>
      <c r="SZ36" s="27"/>
      <c r="TA36" s="27"/>
      <c r="TB36" s="27"/>
      <c r="TC36" s="27"/>
      <c r="TD36" s="27"/>
      <c r="TE36" s="27"/>
      <c r="TF36" s="27"/>
      <c r="TG36" s="27"/>
      <c r="TH36" s="27"/>
      <c r="TI36" s="27"/>
      <c r="TJ36" s="27"/>
      <c r="TK36" s="27"/>
      <c r="TL36" s="27"/>
      <c r="TM36" s="27"/>
      <c r="TN36" s="27"/>
      <c r="TO36" s="27"/>
      <c r="TP36" s="27"/>
      <c r="TQ36" s="27"/>
      <c r="TR36" s="27"/>
      <c r="TS36" s="27"/>
      <c r="TT36" s="27"/>
      <c r="TU36" s="27"/>
      <c r="TV36" s="27"/>
      <c r="TW36" s="27"/>
      <c r="TX36" s="27"/>
      <c r="TY36" s="27"/>
      <c r="TZ36" s="27"/>
      <c r="UA36" s="27"/>
      <c r="UB36" s="27"/>
      <c r="UC36" s="27"/>
      <c r="UD36" s="27"/>
      <c r="UE36" s="27"/>
      <c r="UF36" s="27"/>
      <c r="UG36" s="27"/>
      <c r="UH36" s="27"/>
      <c r="UI36" s="27"/>
      <c r="UJ36" s="27"/>
      <c r="UK36" s="27"/>
      <c r="UL36" s="27"/>
      <c r="UM36" s="27"/>
      <c r="UN36" s="27"/>
      <c r="UO36" s="27"/>
      <c r="UP36" s="27"/>
      <c r="UQ36" s="27"/>
      <c r="UR36" s="27"/>
      <c r="US36" s="27"/>
      <c r="UT36" s="27"/>
      <c r="UU36" s="27"/>
      <c r="UV36" s="27"/>
      <c r="UW36" s="27"/>
      <c r="UX36" s="27"/>
      <c r="UY36" s="27"/>
      <c r="UZ36" s="27"/>
      <c r="VA36" s="27"/>
      <c r="VB36" s="27"/>
      <c r="VC36" s="27"/>
      <c r="VD36" s="27"/>
      <c r="VE36" s="27"/>
      <c r="VF36" s="27"/>
      <c r="VG36" s="27"/>
      <c r="VH36" s="27"/>
      <c r="VI36" s="27"/>
      <c r="VJ36" s="27"/>
      <c r="VK36" s="27"/>
      <c r="VL36" s="27"/>
      <c r="VM36" s="27"/>
      <c r="VN36" s="27"/>
      <c r="VO36" s="27"/>
      <c r="VP36" s="27"/>
      <c r="VQ36" s="27"/>
      <c r="VR36" s="27"/>
      <c r="VS36" s="27"/>
      <c r="VT36" s="27"/>
      <c r="VU36" s="27"/>
      <c r="VV36" s="27"/>
      <c r="VW36" s="27"/>
      <c r="VX36" s="27"/>
      <c r="VY36" s="27"/>
      <c r="VZ36" s="27"/>
      <c r="WA36" s="27"/>
      <c r="WB36" s="27"/>
      <c r="WC36" s="27"/>
      <c r="WD36" s="27"/>
      <c r="WE36" s="27"/>
      <c r="WF36" s="27"/>
      <c r="WG36" s="27"/>
      <c r="WH36" s="27"/>
      <c r="WI36" s="27"/>
      <c r="WJ36" s="27"/>
      <c r="WK36" s="27"/>
      <c r="WL36" s="27"/>
      <c r="WM36" s="27"/>
      <c r="WN36" s="27"/>
      <c r="WO36" s="27"/>
      <c r="WP36" s="27"/>
      <c r="WQ36" s="27"/>
      <c r="WR36" s="27"/>
      <c r="WS36" s="27"/>
      <c r="WT36" s="27"/>
      <c r="WU36" s="27"/>
      <c r="WV36" s="27"/>
      <c r="WW36" s="27"/>
      <c r="WX36" s="27"/>
      <c r="WY36" s="27"/>
      <c r="WZ36" s="27"/>
      <c r="XA36" s="27"/>
      <c r="XB36" s="27"/>
      <c r="XC36" s="27"/>
      <c r="XD36" s="27"/>
      <c r="XE36" s="27"/>
      <c r="XF36" s="27"/>
      <c r="XG36" s="27"/>
      <c r="XH36" s="27"/>
      <c r="XI36" s="27"/>
      <c r="XJ36" s="27"/>
      <c r="XK36" s="27"/>
      <c r="XL36" s="27"/>
      <c r="XM36" s="27"/>
      <c r="XN36" s="27"/>
      <c r="XO36" s="27"/>
      <c r="XP36" s="27"/>
      <c r="XQ36" s="27"/>
      <c r="XR36" s="27"/>
      <c r="XS36" s="27"/>
      <c r="XT36" s="27"/>
      <c r="XU36" s="27"/>
      <c r="XV36" s="27"/>
      <c r="XW36" s="27"/>
      <c r="XX36" s="27"/>
      <c r="XY36" s="27"/>
      <c r="XZ36" s="27"/>
      <c r="YA36" s="27"/>
      <c r="YB36" s="27"/>
      <c r="YC36" s="27"/>
      <c r="YD36" s="27"/>
      <c r="YE36" s="27"/>
      <c r="YF36" s="27"/>
      <c r="YG36" s="27"/>
      <c r="YH36" s="27"/>
      <c r="YI36" s="27"/>
      <c r="YJ36" s="27"/>
      <c r="YK36" s="27"/>
      <c r="YL36" s="27"/>
      <c r="YM36" s="27"/>
      <c r="YN36" s="27"/>
      <c r="YO36" s="27"/>
      <c r="YP36" s="27"/>
      <c r="YQ36" s="27"/>
      <c r="YR36" s="27"/>
      <c r="YS36" s="27"/>
      <c r="YT36" s="27"/>
      <c r="YU36" s="27"/>
      <c r="YV36" s="27"/>
      <c r="YW36" s="27"/>
      <c r="YX36" s="27"/>
      <c r="YY36" s="27"/>
      <c r="YZ36" s="27"/>
      <c r="ZA36" s="27"/>
      <c r="ZB36" s="27"/>
      <c r="ZC36" s="27"/>
      <c r="ZD36" s="27"/>
      <c r="ZE36" s="27"/>
      <c r="ZF36" s="27"/>
      <c r="ZG36" s="27"/>
      <c r="ZH36" s="27"/>
      <c r="ZI36" s="27"/>
      <c r="ZJ36" s="27"/>
      <c r="ZK36" s="27"/>
      <c r="ZL36" s="27"/>
      <c r="ZM36" s="27"/>
      <c r="ZN36" s="27"/>
      <c r="ZO36" s="27"/>
      <c r="ZP36" s="27"/>
      <c r="ZQ36" s="27"/>
      <c r="ZR36" s="27"/>
      <c r="ZS36" s="27"/>
      <c r="ZT36" s="27"/>
      <c r="ZU36" s="27"/>
      <c r="ZV36" s="27"/>
      <c r="ZW36" s="27"/>
      <c r="ZX36" s="27"/>
      <c r="ZY36" s="27"/>
      <c r="ZZ36" s="27"/>
      <c r="AAA36" s="27"/>
      <c r="AAB36" s="27"/>
      <c r="AAC36" s="27"/>
      <c r="AAD36" s="27"/>
      <c r="AAE36" s="27"/>
      <c r="AAF36" s="27"/>
      <c r="AAG36" s="27"/>
      <c r="AAH36" s="27"/>
      <c r="AAI36" s="27"/>
      <c r="AAJ36" s="27"/>
      <c r="AAK36" s="27"/>
      <c r="AAL36" s="27"/>
      <c r="AAM36" s="27"/>
      <c r="AAN36" s="27"/>
      <c r="AAO36" s="27"/>
      <c r="AAP36" s="27"/>
      <c r="AAQ36" s="27"/>
      <c r="AAR36" s="27"/>
      <c r="AAS36" s="27"/>
      <c r="AAT36" s="27"/>
      <c r="AAU36" s="27"/>
      <c r="AAV36" s="27"/>
      <c r="AAW36" s="27"/>
      <c r="AAX36" s="27"/>
      <c r="AAY36" s="27"/>
      <c r="AAZ36" s="27"/>
      <c r="ABA36" s="27"/>
      <c r="ABB36" s="27"/>
      <c r="ABC36" s="27"/>
      <c r="ABD36" s="27"/>
      <c r="ABE36" s="27"/>
      <c r="ABF36" s="27"/>
      <c r="ABG36" s="27"/>
      <c r="ABH36" s="27"/>
      <c r="ABI36" s="27"/>
      <c r="ABJ36" s="27"/>
      <c r="ABK36" s="27"/>
      <c r="ABL36" s="27"/>
      <c r="ABM36" s="27"/>
      <c r="ABN36" s="27"/>
      <c r="ABO36" s="27"/>
      <c r="ABP36" s="27"/>
      <c r="ABQ36" s="27"/>
      <c r="ABR36" s="27"/>
      <c r="ABS36" s="27"/>
      <c r="ABT36" s="27"/>
      <c r="ABU36" s="27"/>
      <c r="ABV36" s="27"/>
      <c r="ABW36" s="27"/>
      <c r="ABX36" s="27"/>
      <c r="ABY36" s="27"/>
      <c r="ABZ36" s="27"/>
      <c r="ACA36" s="27"/>
      <c r="ACB36" s="27"/>
      <c r="ACC36" s="27"/>
      <c r="ACD36" s="27"/>
      <c r="ACE36" s="27"/>
      <c r="ACF36" s="27"/>
      <c r="ACG36" s="27"/>
      <c r="ACH36" s="27"/>
      <c r="ACI36" s="27"/>
      <c r="ACJ36" s="27"/>
      <c r="ACK36" s="27"/>
      <c r="ACL36" s="27"/>
      <c r="ACM36" s="27"/>
      <c r="ACN36" s="27"/>
      <c r="ACO36" s="27"/>
      <c r="ACP36" s="27"/>
      <c r="ACQ36" s="27"/>
      <c r="ACR36" s="27"/>
      <c r="ACS36" s="27"/>
      <c r="ACT36" s="27"/>
      <c r="ACU36" s="27"/>
      <c r="ACV36" s="27"/>
      <c r="ACW36" s="27"/>
      <c r="ACX36" s="27"/>
    </row>
    <row r="37" spans="1:778" s="1" customFormat="1" ht="30" customHeight="1" thickBot="1" x14ac:dyDescent="0.25">
      <c r="A37" s="31" t="s">
        <v>13</v>
      </c>
      <c r="B37" s="23" t="s">
        <v>26</v>
      </c>
      <c r="C37" s="24"/>
      <c r="D37" s="25"/>
      <c r="E37" s="61"/>
      <c r="F37" s="62"/>
      <c r="G37" s="26"/>
      <c r="H37" s="26" t="str">
        <f t="shared" si="529"/>
        <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c r="IU37" s="29"/>
      <c r="IV37" s="29"/>
      <c r="IW37" s="29"/>
      <c r="IX37" s="29"/>
      <c r="IY37" s="29"/>
      <c r="IZ37" s="29"/>
      <c r="JA37" s="29"/>
      <c r="JB37" s="29"/>
      <c r="JC37" s="29"/>
      <c r="JD37" s="29"/>
      <c r="JE37" s="29"/>
      <c r="JF37" s="29"/>
      <c r="JG37" s="29"/>
      <c r="JH37" s="29"/>
      <c r="JI37" s="29"/>
      <c r="JJ37" s="29"/>
      <c r="JK37" s="29"/>
      <c r="JL37" s="29"/>
      <c r="JM37" s="29"/>
      <c r="JN37" s="29"/>
      <c r="JO37" s="29"/>
      <c r="JP37" s="29"/>
      <c r="JQ37" s="29"/>
      <c r="JR37" s="29"/>
      <c r="JS37" s="29"/>
      <c r="JT37" s="29"/>
      <c r="JU37" s="29"/>
      <c r="JV37" s="29"/>
      <c r="JW37" s="29"/>
      <c r="JX37" s="29"/>
      <c r="JY37" s="29"/>
      <c r="JZ37" s="29"/>
      <c r="KA37" s="29"/>
      <c r="KB37" s="29"/>
      <c r="KC37" s="29"/>
      <c r="KD37" s="29"/>
      <c r="KE37" s="29"/>
      <c r="KF37" s="29"/>
      <c r="KG37" s="29"/>
      <c r="KH37" s="29"/>
      <c r="KI37" s="29"/>
      <c r="KJ37" s="29"/>
      <c r="KK37" s="29"/>
      <c r="KL37" s="29"/>
      <c r="KM37" s="29"/>
      <c r="KN37" s="29"/>
      <c r="KO37" s="29"/>
      <c r="KP37" s="29"/>
      <c r="KQ37" s="29"/>
      <c r="KR37" s="29"/>
      <c r="KS37" s="29"/>
      <c r="KT37" s="29"/>
      <c r="KU37" s="29"/>
      <c r="KV37" s="29"/>
      <c r="KW37" s="29"/>
      <c r="KX37" s="29"/>
      <c r="KY37" s="29"/>
      <c r="KZ37" s="29"/>
      <c r="LA37" s="29"/>
      <c r="LB37" s="29"/>
      <c r="LC37" s="29"/>
      <c r="LD37" s="29"/>
      <c r="LE37" s="29"/>
      <c r="LF37" s="29"/>
      <c r="LG37" s="29"/>
      <c r="LH37" s="29"/>
      <c r="LI37" s="29"/>
      <c r="LJ37" s="29"/>
      <c r="LK37" s="29"/>
      <c r="LL37" s="29"/>
      <c r="LM37" s="29"/>
      <c r="LN37" s="29"/>
      <c r="LO37" s="29"/>
      <c r="LP37" s="29"/>
      <c r="LQ37" s="29"/>
      <c r="LR37" s="29"/>
      <c r="LS37" s="29"/>
      <c r="LT37" s="29"/>
      <c r="LU37" s="29"/>
      <c r="LV37" s="29"/>
      <c r="LW37" s="29"/>
      <c r="LX37" s="29"/>
      <c r="LY37" s="29"/>
      <c r="LZ37" s="29"/>
      <c r="MA37" s="29"/>
      <c r="MB37" s="29"/>
      <c r="MC37" s="29"/>
      <c r="MD37" s="29"/>
      <c r="ME37" s="29"/>
      <c r="MF37" s="29"/>
      <c r="MG37" s="29"/>
      <c r="MH37" s="29"/>
      <c r="MI37" s="29"/>
      <c r="MJ37" s="29"/>
      <c r="MK37" s="29"/>
      <c r="ML37" s="29"/>
      <c r="MM37" s="29"/>
      <c r="MN37" s="29"/>
      <c r="MO37" s="29"/>
      <c r="MP37" s="29"/>
      <c r="MQ37" s="29"/>
      <c r="MR37" s="29"/>
      <c r="MS37" s="29"/>
      <c r="MT37" s="29"/>
      <c r="MU37" s="29"/>
      <c r="MV37" s="29"/>
      <c r="MW37" s="29"/>
      <c r="MX37" s="29"/>
      <c r="MY37" s="29"/>
      <c r="MZ37" s="29"/>
      <c r="NA37" s="29"/>
      <c r="NB37" s="29"/>
      <c r="NC37" s="29"/>
      <c r="ND37" s="29"/>
      <c r="NE37" s="29"/>
      <c r="NF37" s="29"/>
      <c r="NG37" s="29"/>
      <c r="NH37" s="29"/>
      <c r="NI37" s="29"/>
      <c r="NJ37" s="29"/>
      <c r="NK37" s="29"/>
      <c r="NL37" s="29"/>
      <c r="NM37" s="29"/>
      <c r="NN37" s="29"/>
      <c r="NO37" s="29"/>
      <c r="NP37" s="29"/>
      <c r="NQ37" s="29"/>
      <c r="NR37" s="29"/>
      <c r="NS37" s="29"/>
      <c r="NT37" s="29"/>
      <c r="NU37" s="29"/>
      <c r="NV37" s="29"/>
      <c r="NW37" s="29"/>
      <c r="NX37" s="29"/>
      <c r="NY37" s="29"/>
      <c r="NZ37" s="29"/>
      <c r="OA37" s="29"/>
      <c r="OB37" s="29"/>
      <c r="OC37" s="29"/>
      <c r="OD37" s="29"/>
      <c r="OE37" s="29"/>
      <c r="OF37" s="29"/>
      <c r="OG37" s="29"/>
      <c r="OH37" s="29"/>
      <c r="OI37" s="29"/>
      <c r="OJ37" s="29"/>
      <c r="OK37" s="29"/>
      <c r="OL37" s="29"/>
      <c r="OM37" s="29"/>
      <c r="ON37" s="29"/>
      <c r="OO37" s="29"/>
      <c r="OP37" s="29"/>
      <c r="OQ37" s="29"/>
      <c r="OR37" s="29"/>
      <c r="OS37" s="29"/>
      <c r="OT37" s="29"/>
      <c r="OU37" s="29"/>
      <c r="OV37" s="29"/>
      <c r="OW37" s="29"/>
      <c r="OX37" s="29"/>
      <c r="OY37" s="29"/>
      <c r="OZ37" s="29"/>
      <c r="PA37" s="29"/>
      <c r="PB37" s="29"/>
      <c r="PC37" s="29"/>
      <c r="PD37" s="29"/>
      <c r="PE37" s="29"/>
      <c r="PF37" s="29"/>
      <c r="PG37" s="29"/>
      <c r="PH37" s="29"/>
      <c r="PI37" s="29"/>
      <c r="PJ37" s="29"/>
      <c r="PK37" s="29"/>
      <c r="PL37" s="29"/>
      <c r="PM37" s="29"/>
      <c r="PN37" s="29"/>
      <c r="PO37" s="29"/>
      <c r="PP37" s="29"/>
      <c r="PQ37" s="29"/>
      <c r="PR37" s="29"/>
      <c r="PS37" s="29"/>
      <c r="PT37" s="29"/>
      <c r="PU37" s="29"/>
      <c r="PV37" s="29"/>
      <c r="PW37" s="29"/>
      <c r="PX37" s="29"/>
      <c r="PY37" s="29"/>
      <c r="PZ37" s="29"/>
      <c r="QA37" s="29"/>
      <c r="QB37" s="29"/>
      <c r="QC37" s="29"/>
      <c r="QD37" s="29"/>
      <c r="QE37" s="29"/>
      <c r="QF37" s="29"/>
      <c r="QG37" s="29"/>
      <c r="QH37" s="29"/>
      <c r="QI37" s="29"/>
      <c r="QJ37" s="29"/>
      <c r="QK37" s="29"/>
      <c r="QL37" s="29"/>
      <c r="QM37" s="29"/>
      <c r="QN37" s="29"/>
      <c r="QO37" s="29"/>
      <c r="QP37" s="29"/>
      <c r="QQ37" s="29"/>
      <c r="QR37" s="29"/>
      <c r="QS37" s="29"/>
      <c r="QT37" s="29"/>
      <c r="QU37" s="29"/>
      <c r="QV37" s="29"/>
      <c r="QW37" s="29"/>
      <c r="QX37" s="29"/>
      <c r="QY37" s="29"/>
      <c r="QZ37" s="29"/>
      <c r="RA37" s="29"/>
      <c r="RB37" s="29"/>
      <c r="RC37" s="29"/>
      <c r="RD37" s="29"/>
      <c r="RE37" s="29"/>
      <c r="RF37" s="29"/>
      <c r="RG37" s="29"/>
      <c r="RH37" s="29"/>
      <c r="RI37" s="29"/>
      <c r="RJ37" s="29"/>
      <c r="RK37" s="29"/>
      <c r="RL37" s="29"/>
      <c r="RM37" s="29"/>
      <c r="RN37" s="29"/>
      <c r="RO37" s="29"/>
      <c r="RP37" s="29"/>
      <c r="RQ37" s="29"/>
      <c r="RR37" s="29"/>
      <c r="RS37" s="29"/>
      <c r="RT37" s="29"/>
      <c r="RU37" s="29"/>
      <c r="RV37" s="29"/>
      <c r="RW37" s="29"/>
      <c r="RX37" s="29"/>
      <c r="RY37" s="29"/>
      <c r="RZ37" s="29"/>
      <c r="SA37" s="29"/>
      <c r="SB37" s="29"/>
      <c r="SC37" s="29"/>
      <c r="SD37" s="29"/>
      <c r="SE37" s="29"/>
      <c r="SF37" s="29"/>
      <c r="SG37" s="29"/>
      <c r="SH37" s="29"/>
      <c r="SI37" s="29"/>
      <c r="SJ37" s="29"/>
      <c r="SK37" s="29"/>
      <c r="SL37" s="29"/>
      <c r="SM37" s="29"/>
      <c r="SN37" s="29"/>
      <c r="SO37" s="29"/>
      <c r="SP37" s="29"/>
      <c r="SQ37" s="29"/>
      <c r="SR37" s="29"/>
      <c r="SS37" s="29"/>
      <c r="ST37" s="29"/>
      <c r="SU37" s="29"/>
      <c r="SV37" s="29"/>
      <c r="SW37" s="29"/>
      <c r="SX37" s="29"/>
      <c r="SY37" s="29"/>
      <c r="SZ37" s="29"/>
      <c r="TA37" s="29"/>
      <c r="TB37" s="29"/>
      <c r="TC37" s="29"/>
      <c r="TD37" s="29"/>
      <c r="TE37" s="29"/>
      <c r="TF37" s="29"/>
      <c r="TG37" s="29"/>
      <c r="TH37" s="29"/>
      <c r="TI37" s="29"/>
      <c r="TJ37" s="29"/>
      <c r="TK37" s="29"/>
      <c r="TL37" s="29"/>
      <c r="TM37" s="29"/>
      <c r="TN37" s="29"/>
      <c r="TO37" s="29"/>
      <c r="TP37" s="29"/>
      <c r="TQ37" s="29"/>
      <c r="TR37" s="29"/>
      <c r="TS37" s="29"/>
      <c r="TT37" s="29"/>
      <c r="TU37" s="29"/>
      <c r="TV37" s="29"/>
      <c r="TW37" s="29"/>
      <c r="TX37" s="29"/>
      <c r="TY37" s="29"/>
      <c r="TZ37" s="29"/>
      <c r="UA37" s="29"/>
      <c r="UB37" s="29"/>
      <c r="UC37" s="29"/>
      <c r="UD37" s="29"/>
      <c r="UE37" s="29"/>
      <c r="UF37" s="29"/>
      <c r="UG37" s="29"/>
      <c r="UH37" s="29"/>
      <c r="UI37" s="29"/>
      <c r="UJ37" s="29"/>
      <c r="UK37" s="29"/>
      <c r="UL37" s="29"/>
      <c r="UM37" s="29"/>
      <c r="UN37" s="29"/>
      <c r="UO37" s="29"/>
      <c r="UP37" s="29"/>
      <c r="UQ37" s="29"/>
      <c r="UR37" s="29"/>
      <c r="US37" s="29"/>
      <c r="UT37" s="29"/>
      <c r="UU37" s="29"/>
      <c r="UV37" s="29"/>
      <c r="UW37" s="29"/>
      <c r="UX37" s="29"/>
      <c r="UY37" s="29"/>
      <c r="UZ37" s="29"/>
      <c r="VA37" s="29"/>
      <c r="VB37" s="29"/>
      <c r="VC37" s="29"/>
      <c r="VD37" s="29"/>
      <c r="VE37" s="29"/>
      <c r="VF37" s="29"/>
      <c r="VG37" s="29"/>
      <c r="VH37" s="29"/>
      <c r="VI37" s="29"/>
      <c r="VJ37" s="29"/>
      <c r="VK37" s="29"/>
      <c r="VL37" s="29"/>
      <c r="VM37" s="29"/>
      <c r="VN37" s="29"/>
      <c r="VO37" s="29"/>
      <c r="VP37" s="29"/>
      <c r="VQ37" s="29"/>
      <c r="VR37" s="29"/>
      <c r="VS37" s="29"/>
      <c r="VT37" s="29"/>
      <c r="VU37" s="29"/>
      <c r="VV37" s="29"/>
      <c r="VW37" s="29"/>
      <c r="VX37" s="29"/>
      <c r="VY37" s="29"/>
      <c r="VZ37" s="29"/>
      <c r="WA37" s="29"/>
      <c r="WB37" s="29"/>
      <c r="WC37" s="29"/>
      <c r="WD37" s="29"/>
      <c r="WE37" s="29"/>
      <c r="WF37" s="29"/>
      <c r="WG37" s="29"/>
      <c r="WH37" s="29"/>
      <c r="WI37" s="29"/>
      <c r="WJ37" s="29"/>
      <c r="WK37" s="29"/>
      <c r="WL37" s="29"/>
      <c r="WM37" s="29"/>
      <c r="WN37" s="29"/>
      <c r="WO37" s="29"/>
      <c r="WP37" s="29"/>
      <c r="WQ37" s="29"/>
      <c r="WR37" s="29"/>
      <c r="WS37" s="29"/>
      <c r="WT37" s="29"/>
      <c r="WU37" s="29"/>
      <c r="WV37" s="29"/>
      <c r="WW37" s="29"/>
      <c r="WX37" s="29"/>
      <c r="WY37" s="29"/>
      <c r="WZ37" s="29"/>
      <c r="XA37" s="29"/>
      <c r="XB37" s="29"/>
      <c r="XC37" s="29"/>
      <c r="XD37" s="29"/>
      <c r="XE37" s="29"/>
      <c r="XF37" s="29"/>
      <c r="XG37" s="29"/>
      <c r="XH37" s="29"/>
      <c r="XI37" s="29"/>
      <c r="XJ37" s="29"/>
      <c r="XK37" s="29"/>
      <c r="XL37" s="29"/>
      <c r="XM37" s="29"/>
      <c r="XN37" s="29"/>
      <c r="XO37" s="29"/>
      <c r="XP37" s="29"/>
      <c r="XQ37" s="29"/>
      <c r="XR37" s="29"/>
      <c r="XS37" s="29"/>
      <c r="XT37" s="29"/>
      <c r="XU37" s="29"/>
      <c r="XV37" s="29"/>
      <c r="XW37" s="29"/>
      <c r="XX37" s="29"/>
      <c r="XY37" s="29"/>
      <c r="XZ37" s="29"/>
      <c r="YA37" s="29"/>
      <c r="YB37" s="29"/>
      <c r="YC37" s="29"/>
      <c r="YD37" s="29"/>
      <c r="YE37" s="29"/>
      <c r="YF37" s="29"/>
      <c r="YG37" s="29"/>
      <c r="YH37" s="29"/>
      <c r="YI37" s="29"/>
      <c r="YJ37" s="29"/>
      <c r="YK37" s="29"/>
      <c r="YL37" s="29"/>
      <c r="YM37" s="29"/>
      <c r="YN37" s="29"/>
      <c r="YO37" s="29"/>
      <c r="YP37" s="29"/>
      <c r="YQ37" s="29"/>
      <c r="YR37" s="29"/>
      <c r="YS37" s="29"/>
      <c r="YT37" s="29"/>
      <c r="YU37" s="29"/>
      <c r="YV37" s="29"/>
      <c r="YW37" s="29"/>
      <c r="YX37" s="29"/>
      <c r="YY37" s="29"/>
      <c r="YZ37" s="29"/>
      <c r="ZA37" s="29"/>
      <c r="ZB37" s="29"/>
      <c r="ZC37" s="29"/>
      <c r="ZD37" s="29"/>
      <c r="ZE37" s="29"/>
      <c r="ZF37" s="29"/>
      <c r="ZG37" s="29"/>
      <c r="ZH37" s="29"/>
      <c r="ZI37" s="29"/>
      <c r="ZJ37" s="29"/>
      <c r="ZK37" s="29"/>
      <c r="ZL37" s="29"/>
      <c r="ZM37" s="29"/>
      <c r="ZN37" s="29"/>
      <c r="ZO37" s="29"/>
      <c r="ZP37" s="29"/>
      <c r="ZQ37" s="29"/>
      <c r="ZR37" s="29"/>
      <c r="ZS37" s="29"/>
      <c r="ZT37" s="29"/>
      <c r="ZU37" s="29"/>
      <c r="ZV37" s="29"/>
      <c r="ZW37" s="29"/>
      <c r="ZX37" s="29"/>
      <c r="ZY37" s="29"/>
      <c r="ZZ37" s="29"/>
      <c r="AAA37" s="29"/>
      <c r="AAB37" s="29"/>
      <c r="AAC37" s="29"/>
      <c r="AAD37" s="29"/>
      <c r="AAE37" s="29"/>
      <c r="AAF37" s="29"/>
      <c r="AAG37" s="29"/>
      <c r="AAH37" s="29"/>
      <c r="AAI37" s="29"/>
      <c r="AAJ37" s="29"/>
      <c r="AAK37" s="29"/>
      <c r="AAL37" s="29"/>
      <c r="AAM37" s="29"/>
      <c r="AAN37" s="29"/>
      <c r="AAO37" s="29"/>
      <c r="AAP37" s="29"/>
      <c r="AAQ37" s="29"/>
      <c r="AAR37" s="29"/>
      <c r="AAS37" s="29"/>
      <c r="AAT37" s="29"/>
      <c r="AAU37" s="29"/>
      <c r="AAV37" s="29"/>
      <c r="AAW37" s="29"/>
      <c r="AAX37" s="29"/>
      <c r="AAY37" s="29"/>
      <c r="AAZ37" s="29"/>
      <c r="ABA37" s="29"/>
      <c r="ABB37" s="29"/>
      <c r="ABC37" s="29"/>
      <c r="ABD37" s="29"/>
      <c r="ABE37" s="29"/>
      <c r="ABF37" s="29"/>
      <c r="ABG37" s="29"/>
      <c r="ABH37" s="29"/>
      <c r="ABI37" s="29"/>
      <c r="ABJ37" s="29"/>
      <c r="ABK37" s="29"/>
      <c r="ABL37" s="29"/>
      <c r="ABM37" s="29"/>
      <c r="ABN37" s="29"/>
      <c r="ABO37" s="29"/>
      <c r="ABP37" s="29"/>
      <c r="ABQ37" s="29"/>
      <c r="ABR37" s="29"/>
      <c r="ABS37" s="29"/>
      <c r="ABT37" s="29"/>
      <c r="ABU37" s="29"/>
      <c r="ABV37" s="29"/>
      <c r="ABW37" s="29"/>
      <c r="ABX37" s="29"/>
      <c r="ABY37" s="29"/>
      <c r="ABZ37" s="29"/>
      <c r="ACA37" s="29"/>
      <c r="ACB37" s="29"/>
      <c r="ACC37" s="29"/>
      <c r="ACD37" s="29"/>
      <c r="ACE37" s="29"/>
      <c r="ACF37" s="29"/>
      <c r="ACG37" s="29"/>
      <c r="ACH37" s="29"/>
      <c r="ACI37" s="29"/>
      <c r="ACJ37" s="29"/>
      <c r="ACK37" s="29"/>
      <c r="ACL37" s="29"/>
      <c r="ACM37" s="29"/>
      <c r="ACN37" s="29"/>
      <c r="ACO37" s="29"/>
      <c r="ACP37" s="29"/>
      <c r="ACQ37" s="29"/>
      <c r="ACR37" s="29"/>
      <c r="ACS37" s="29"/>
      <c r="ACT37" s="29"/>
      <c r="ACU37" s="29"/>
      <c r="ACV37" s="29"/>
      <c r="ACW37" s="29"/>
      <c r="ACX37" s="29"/>
    </row>
    <row r="38" spans="1:778" ht="30" customHeight="1" x14ac:dyDescent="0.2">
      <c r="G38" s="3"/>
    </row>
    <row r="39" spans="1:778" ht="30" customHeight="1" x14ac:dyDescent="0.2">
      <c r="C39" s="7"/>
      <c r="F39" s="32"/>
    </row>
    <row r="40" spans="1:778" ht="30" customHeight="1" x14ac:dyDescent="0.2">
      <c r="C40" s="8"/>
    </row>
  </sheetData>
  <mergeCells count="114">
    <mergeCell ref="B2:H2"/>
    <mergeCell ref="I1:V2"/>
    <mergeCell ref="C5:H5"/>
    <mergeCell ref="ACD7:ACJ7"/>
    <mergeCell ref="ACK7:ACQ7"/>
    <mergeCell ref="ACR7:ACX7"/>
    <mergeCell ref="AAU7:ABA7"/>
    <mergeCell ref="ABB7:ABH7"/>
    <mergeCell ref="ABI7:ABO7"/>
    <mergeCell ref="ABP7:ABV7"/>
    <mergeCell ref="ABW7:ACC7"/>
    <mergeCell ref="ZL7:ZR7"/>
    <mergeCell ref="ZS7:ZY7"/>
    <mergeCell ref="ZZ7:AAF7"/>
    <mergeCell ref="AAG7:AAM7"/>
    <mergeCell ref="AAN7:AAT7"/>
    <mergeCell ref="YC7:YI7"/>
    <mergeCell ref="YJ7:YP7"/>
    <mergeCell ref="YQ7:YW7"/>
    <mergeCell ref="YX7:ZD7"/>
    <mergeCell ref="ZE7:ZK7"/>
    <mergeCell ref="WT7:WZ7"/>
    <mergeCell ref="XA7:XG7"/>
    <mergeCell ref="XH7:XN7"/>
    <mergeCell ref="XO7:XU7"/>
    <mergeCell ref="XV7:YB7"/>
    <mergeCell ref="VK7:VQ7"/>
    <mergeCell ref="VR7:VX7"/>
    <mergeCell ref="VY7:WE7"/>
    <mergeCell ref="WF7:WL7"/>
    <mergeCell ref="WM7:WS7"/>
    <mergeCell ref="UB7:UH7"/>
    <mergeCell ref="UI7:UO7"/>
    <mergeCell ref="UP7:UV7"/>
    <mergeCell ref="UW7:VC7"/>
    <mergeCell ref="VD7:VJ7"/>
    <mergeCell ref="SS7:SY7"/>
    <mergeCell ref="SZ7:TF7"/>
    <mergeCell ref="TG7:TM7"/>
    <mergeCell ref="TN7:TT7"/>
    <mergeCell ref="TU7:UA7"/>
    <mergeCell ref="RJ7:RP7"/>
    <mergeCell ref="RQ7:RW7"/>
    <mergeCell ref="RX7:SD7"/>
    <mergeCell ref="SE7:SK7"/>
    <mergeCell ref="SL7:SR7"/>
    <mergeCell ref="QA7:QG7"/>
    <mergeCell ref="QH7:QN7"/>
    <mergeCell ref="QO7:QU7"/>
    <mergeCell ref="QV7:RB7"/>
    <mergeCell ref="RC7:RI7"/>
    <mergeCell ref="OR7:OX7"/>
    <mergeCell ref="OY7:PE7"/>
    <mergeCell ref="PF7:PL7"/>
    <mergeCell ref="PM7:PS7"/>
    <mergeCell ref="PT7:PZ7"/>
    <mergeCell ref="NI7:NO7"/>
    <mergeCell ref="NP7:NV7"/>
    <mergeCell ref="NW7:OC7"/>
    <mergeCell ref="OD7:OJ7"/>
    <mergeCell ref="OK7:OQ7"/>
    <mergeCell ref="LZ7:MF7"/>
    <mergeCell ref="MG7:MM7"/>
    <mergeCell ref="MN7:MT7"/>
    <mergeCell ref="MU7:NA7"/>
    <mergeCell ref="NB7:NH7"/>
    <mergeCell ref="KQ7:KW7"/>
    <mergeCell ref="KX7:LD7"/>
    <mergeCell ref="LE7:LK7"/>
    <mergeCell ref="LL7:LR7"/>
    <mergeCell ref="LS7:LY7"/>
    <mergeCell ref="JH7:JN7"/>
    <mergeCell ref="JO7:JU7"/>
    <mergeCell ref="JV7:KB7"/>
    <mergeCell ref="KC7:KI7"/>
    <mergeCell ref="KJ7:KP7"/>
    <mergeCell ref="HY7:IE7"/>
    <mergeCell ref="IF7:IL7"/>
    <mergeCell ref="IM7:IS7"/>
    <mergeCell ref="IT7:IZ7"/>
    <mergeCell ref="JA7:JG7"/>
    <mergeCell ref="GP7:GV7"/>
    <mergeCell ref="GW7:HC7"/>
    <mergeCell ref="HD7:HJ7"/>
    <mergeCell ref="HK7:HQ7"/>
    <mergeCell ref="HR7:HX7"/>
    <mergeCell ref="FN7:FT7"/>
    <mergeCell ref="FU7:GA7"/>
    <mergeCell ref="GB7:GH7"/>
    <mergeCell ref="GI7:GO7"/>
    <mergeCell ref="EE7:EK7"/>
    <mergeCell ref="EL7:ER7"/>
    <mergeCell ref="ES7:EY7"/>
    <mergeCell ref="EZ7:FF7"/>
    <mergeCell ref="FG7:FM7"/>
    <mergeCell ref="CV7:DB7"/>
    <mergeCell ref="DC7:DI7"/>
    <mergeCell ref="DJ7:DP7"/>
    <mergeCell ref="DQ7:DW7"/>
    <mergeCell ref="DX7:ED7"/>
    <mergeCell ref="BM7:BS7"/>
    <mergeCell ref="BT7:BZ7"/>
    <mergeCell ref="CA7:CG7"/>
    <mergeCell ref="CH7:CN7"/>
    <mergeCell ref="CO7:CU7"/>
    <mergeCell ref="BF7:BL7"/>
    <mergeCell ref="I7:O7"/>
    <mergeCell ref="P7:V7"/>
    <mergeCell ref="W7:AC7"/>
    <mergeCell ref="AD7:AJ7"/>
    <mergeCell ref="AK7:AQ7"/>
    <mergeCell ref="AR7:AX7"/>
    <mergeCell ref="AY7:BE7"/>
    <mergeCell ref="C4:H4"/>
  </mergeCells>
  <conditionalFormatting sqref="D11:D37">
    <cfRule type="dataBar" priority="233">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8:BL37 GB8:GG37 GI8:IE37 ACR8:ACW37 TN8:TS37 TU8:VQ37">
    <cfRule type="expression" dxfId="198" priority="252">
      <formula>AND(TODAY()&gt;=I$8,TODAY()&lt;J$8)</formula>
    </cfRule>
  </conditionalFormatting>
  <conditionalFormatting sqref="I11:BL37 GB11:GG37 GI11:IE37 ACR11:ACW37 TN11:TS37 TU11:VQ37">
    <cfRule type="expression" dxfId="197" priority="246">
      <formula>AND(task_start&lt;=I$8,ROUNDDOWN((task_end-task_start+1)*task_progress,0)+task_start-1&gt;=I$8)</formula>
    </cfRule>
    <cfRule type="expression" dxfId="196" priority="247" stopIfTrue="1">
      <formula>AND(task_end&gt;=I$8,task_start&lt;J$8)</formula>
    </cfRule>
  </conditionalFormatting>
  <conditionalFormatting sqref="BM8:BS37">
    <cfRule type="expression" dxfId="195" priority="219">
      <formula>AND(TODAY()&gt;=BM$8,TODAY()&lt;BN$8)</formula>
    </cfRule>
  </conditionalFormatting>
  <conditionalFormatting sqref="BM11:BS37">
    <cfRule type="expression" dxfId="194" priority="217">
      <formula>AND(task_start&lt;=BM$8,ROUNDDOWN((task_end-task_start+1)*task_progress,0)+task_start-1&gt;=BM$8)</formula>
    </cfRule>
    <cfRule type="expression" dxfId="193" priority="218" stopIfTrue="1">
      <formula>AND(task_end&gt;=BM$8,task_start&lt;BN$8)</formula>
    </cfRule>
  </conditionalFormatting>
  <conditionalFormatting sqref="BT8:BZ37">
    <cfRule type="expression" dxfId="192" priority="216">
      <formula>AND(TODAY()&gt;=BT$8,TODAY()&lt;BU$8)</formula>
    </cfRule>
  </conditionalFormatting>
  <conditionalFormatting sqref="BT11:BZ37">
    <cfRule type="expression" dxfId="191" priority="214">
      <formula>AND(task_start&lt;=BT$8,ROUNDDOWN((task_end-task_start+1)*task_progress,0)+task_start-1&gt;=BT$8)</formula>
    </cfRule>
    <cfRule type="expression" dxfId="190" priority="215" stopIfTrue="1">
      <formula>AND(task_end&gt;=BT$8,task_start&lt;BU$8)</formula>
    </cfRule>
  </conditionalFormatting>
  <conditionalFormatting sqref="CA8:CG37">
    <cfRule type="expression" dxfId="189" priority="213">
      <formula>AND(TODAY()&gt;=CA$8,TODAY()&lt;CB$8)</formula>
    </cfRule>
  </conditionalFormatting>
  <conditionalFormatting sqref="CA11:CG37">
    <cfRule type="expression" dxfId="188" priority="211">
      <formula>AND(task_start&lt;=CA$8,ROUNDDOWN((task_end-task_start+1)*task_progress,0)+task_start-1&gt;=CA$8)</formula>
    </cfRule>
    <cfRule type="expression" dxfId="187" priority="212" stopIfTrue="1">
      <formula>AND(task_end&gt;=CA$8,task_start&lt;CB$8)</formula>
    </cfRule>
  </conditionalFormatting>
  <conditionalFormatting sqref="CH8:CN37">
    <cfRule type="expression" dxfId="186" priority="210">
      <formula>AND(TODAY()&gt;=CH$8,TODAY()&lt;CI$8)</formula>
    </cfRule>
  </conditionalFormatting>
  <conditionalFormatting sqref="CH11:CN37">
    <cfRule type="expression" dxfId="185" priority="208">
      <formula>AND(task_start&lt;=CH$8,ROUNDDOWN((task_end-task_start+1)*task_progress,0)+task_start-1&gt;=CH$8)</formula>
    </cfRule>
    <cfRule type="expression" dxfId="184" priority="209" stopIfTrue="1">
      <formula>AND(task_end&gt;=CH$8,task_start&lt;CI$8)</formula>
    </cfRule>
  </conditionalFormatting>
  <conditionalFormatting sqref="CO8:DI37">
    <cfRule type="expression" dxfId="183" priority="207">
      <formula>AND(TODAY()&gt;=CO$8,TODAY()&lt;CP$8)</formula>
    </cfRule>
  </conditionalFormatting>
  <conditionalFormatting sqref="CO11:DI37">
    <cfRule type="expression" dxfId="182" priority="205">
      <formula>AND(task_start&lt;=CO$8,ROUNDDOWN((task_end-task_start+1)*task_progress,0)+task_start-1&gt;=CO$8)</formula>
    </cfRule>
    <cfRule type="expression" dxfId="181" priority="206" stopIfTrue="1">
      <formula>AND(task_end&gt;=CO$8,task_start&lt;CP$8)</formula>
    </cfRule>
  </conditionalFormatting>
  <conditionalFormatting sqref="DJ8:DP37">
    <cfRule type="expression" dxfId="180" priority="204">
      <formula>AND(TODAY()&gt;=DJ$8,TODAY()&lt;DK$8)</formula>
    </cfRule>
  </conditionalFormatting>
  <conditionalFormatting sqref="DJ11:DP37">
    <cfRule type="expression" dxfId="179" priority="202">
      <formula>AND(task_start&lt;=DJ$8,ROUNDDOWN((task_end-task_start+1)*task_progress,0)+task_start-1&gt;=DJ$8)</formula>
    </cfRule>
    <cfRule type="expression" dxfId="178" priority="203" stopIfTrue="1">
      <formula>AND(task_end&gt;=DJ$8,task_start&lt;DK$8)</formula>
    </cfRule>
  </conditionalFormatting>
  <conditionalFormatting sqref="DQ8:DW37">
    <cfRule type="expression" dxfId="177" priority="201">
      <formula>AND(TODAY()&gt;=DQ$8,TODAY()&lt;DR$8)</formula>
    </cfRule>
  </conditionalFormatting>
  <conditionalFormatting sqref="DQ11:DW37">
    <cfRule type="expression" dxfId="176" priority="199">
      <formula>AND(task_start&lt;=DQ$8,ROUNDDOWN((task_end-task_start+1)*task_progress,0)+task_start-1&gt;=DQ$8)</formula>
    </cfRule>
    <cfRule type="expression" dxfId="175" priority="200" stopIfTrue="1">
      <formula>AND(task_end&gt;=DQ$8,task_start&lt;DR$8)</formula>
    </cfRule>
  </conditionalFormatting>
  <conditionalFormatting sqref="DX8:ED37">
    <cfRule type="expression" dxfId="174" priority="198">
      <formula>AND(TODAY()&gt;=DX$8,TODAY()&lt;DY$8)</formula>
    </cfRule>
  </conditionalFormatting>
  <conditionalFormatting sqref="DX11:ED37">
    <cfRule type="expression" dxfId="173" priority="196">
      <formula>AND(task_start&lt;=DX$8,ROUNDDOWN((task_end-task_start+1)*task_progress,0)+task_start-1&gt;=DX$8)</formula>
    </cfRule>
    <cfRule type="expression" dxfId="172" priority="197" stopIfTrue="1">
      <formula>AND(task_end&gt;=DX$8,task_start&lt;DY$8)</formula>
    </cfRule>
  </conditionalFormatting>
  <conditionalFormatting sqref="EE8:EK37">
    <cfRule type="expression" dxfId="171" priority="195">
      <formula>AND(TODAY()&gt;=EE$8,TODAY()&lt;EF$8)</formula>
    </cfRule>
  </conditionalFormatting>
  <conditionalFormatting sqref="EE11:EK37">
    <cfRule type="expression" dxfId="170" priority="193">
      <formula>AND(task_start&lt;=EE$8,ROUNDDOWN((task_end-task_start+1)*task_progress,0)+task_start-1&gt;=EE$8)</formula>
    </cfRule>
    <cfRule type="expression" dxfId="169" priority="194" stopIfTrue="1">
      <formula>AND(task_end&gt;=EE$8,task_start&lt;EF$8)</formula>
    </cfRule>
  </conditionalFormatting>
  <conditionalFormatting sqref="EL8:FF37">
    <cfRule type="expression" dxfId="168" priority="192">
      <formula>AND(TODAY()&gt;=EL$8,TODAY()&lt;EM$8)</formula>
    </cfRule>
  </conditionalFormatting>
  <conditionalFormatting sqref="EL11:FF37">
    <cfRule type="expression" dxfId="167" priority="190">
      <formula>AND(task_start&lt;=EL$8,ROUNDDOWN((task_end-task_start+1)*task_progress,0)+task_start-1&gt;=EL$8)</formula>
    </cfRule>
    <cfRule type="expression" dxfId="166" priority="191" stopIfTrue="1">
      <formula>AND(task_end&gt;=EL$8,task_start&lt;EM$8)</formula>
    </cfRule>
  </conditionalFormatting>
  <conditionalFormatting sqref="FG8:FM37">
    <cfRule type="expression" dxfId="165" priority="189">
      <formula>AND(TODAY()&gt;=FG$8,TODAY()&lt;FH$8)</formula>
    </cfRule>
  </conditionalFormatting>
  <conditionalFormatting sqref="FG11:FM37">
    <cfRule type="expression" dxfId="164" priority="187">
      <formula>AND(task_start&lt;=FG$8,ROUNDDOWN((task_end-task_start+1)*task_progress,0)+task_start-1&gt;=FG$8)</formula>
    </cfRule>
    <cfRule type="expression" dxfId="163" priority="188" stopIfTrue="1">
      <formula>AND(task_end&gt;=FG$8,task_start&lt;FH$8)</formula>
    </cfRule>
  </conditionalFormatting>
  <conditionalFormatting sqref="FN8:FT37">
    <cfRule type="expression" dxfId="162" priority="186">
      <formula>AND(TODAY()&gt;=FN$8,TODAY()&lt;FO$8)</formula>
    </cfRule>
  </conditionalFormatting>
  <conditionalFormatting sqref="FN11:FT37">
    <cfRule type="expression" dxfId="161" priority="184">
      <formula>AND(task_start&lt;=FN$8,ROUNDDOWN((task_end-task_start+1)*task_progress,0)+task_start-1&gt;=FN$8)</formula>
    </cfRule>
    <cfRule type="expression" dxfId="160" priority="185" stopIfTrue="1">
      <formula>AND(task_end&gt;=FN$8,task_start&lt;FO$8)</formula>
    </cfRule>
  </conditionalFormatting>
  <conditionalFormatting sqref="FU8:GA37">
    <cfRule type="expression" dxfId="159" priority="183">
      <formula>AND(TODAY()&gt;=FU$8,TODAY()&lt;FV$8)</formula>
    </cfRule>
  </conditionalFormatting>
  <conditionalFormatting sqref="FU11:GA37">
    <cfRule type="expression" dxfId="158" priority="181">
      <formula>AND(task_start&lt;=FU$8,ROUNDDOWN((task_end-task_start+1)*task_progress,0)+task_start-1&gt;=FU$8)</formula>
    </cfRule>
    <cfRule type="expression" dxfId="157" priority="182" stopIfTrue="1">
      <formula>AND(task_end&gt;=FU$8,task_start&lt;FV$8)</formula>
    </cfRule>
  </conditionalFormatting>
  <conditionalFormatting sqref="IF8:IL37">
    <cfRule type="expression" dxfId="156" priority="174">
      <formula>AND(TODAY()&gt;=IF$8,TODAY()&lt;IG$8)</formula>
    </cfRule>
  </conditionalFormatting>
  <conditionalFormatting sqref="IF11:IL37">
    <cfRule type="expression" dxfId="155" priority="172">
      <formula>AND(task_start&lt;=IF$8,ROUNDDOWN((task_end-task_start+1)*task_progress,0)+task_start-1&gt;=IF$8)</formula>
    </cfRule>
    <cfRule type="expression" dxfId="154" priority="173" stopIfTrue="1">
      <formula>AND(task_end&gt;=IF$8,task_start&lt;IG$8)</formula>
    </cfRule>
  </conditionalFormatting>
  <conditionalFormatting sqref="IM8:IS37">
    <cfRule type="expression" dxfId="153" priority="171">
      <formula>AND(TODAY()&gt;=IM$8,TODAY()&lt;IN$8)</formula>
    </cfRule>
  </conditionalFormatting>
  <conditionalFormatting sqref="IM11:IS37">
    <cfRule type="expression" dxfId="152" priority="169">
      <formula>AND(task_start&lt;=IM$8,ROUNDDOWN((task_end-task_start+1)*task_progress,0)+task_start-1&gt;=IM$8)</formula>
    </cfRule>
    <cfRule type="expression" dxfId="151" priority="170" stopIfTrue="1">
      <formula>AND(task_end&gt;=IM$8,task_start&lt;IN$8)</formula>
    </cfRule>
  </conditionalFormatting>
  <conditionalFormatting sqref="IT8:IZ37">
    <cfRule type="expression" dxfId="150" priority="168">
      <formula>AND(TODAY()&gt;=IT$8,TODAY()&lt;IU$8)</formula>
    </cfRule>
  </conditionalFormatting>
  <conditionalFormatting sqref="IT11:IZ37">
    <cfRule type="expression" dxfId="149" priority="166">
      <formula>AND(task_start&lt;=IT$8,ROUNDDOWN((task_end-task_start+1)*task_progress,0)+task_start-1&gt;=IT$8)</formula>
    </cfRule>
    <cfRule type="expression" dxfId="148" priority="167" stopIfTrue="1">
      <formula>AND(task_end&gt;=IT$8,task_start&lt;IU$8)</formula>
    </cfRule>
  </conditionalFormatting>
  <conditionalFormatting sqref="JA8:JG37">
    <cfRule type="expression" dxfId="147" priority="165">
      <formula>AND(TODAY()&gt;=JA$8,TODAY()&lt;JB$8)</formula>
    </cfRule>
  </conditionalFormatting>
  <conditionalFormatting sqref="JA11:JG37">
    <cfRule type="expression" dxfId="146" priority="163">
      <formula>AND(task_start&lt;=JA$8,ROUNDDOWN((task_end-task_start+1)*task_progress,0)+task_start-1&gt;=JA$8)</formula>
    </cfRule>
    <cfRule type="expression" dxfId="145" priority="164" stopIfTrue="1">
      <formula>AND(task_end&gt;=JA$8,task_start&lt;JB$8)</formula>
    </cfRule>
  </conditionalFormatting>
  <conditionalFormatting sqref="JH8:KB37">
    <cfRule type="expression" dxfId="144" priority="162">
      <formula>AND(TODAY()&gt;=JH$8,TODAY()&lt;JI$8)</formula>
    </cfRule>
  </conditionalFormatting>
  <conditionalFormatting sqref="JH11:KB37">
    <cfRule type="expression" dxfId="143" priority="160">
      <formula>AND(task_start&lt;=JH$8,ROUNDDOWN((task_end-task_start+1)*task_progress,0)+task_start-1&gt;=JH$8)</formula>
    </cfRule>
    <cfRule type="expression" dxfId="142" priority="161" stopIfTrue="1">
      <formula>AND(task_end&gt;=JH$8,task_start&lt;JI$8)</formula>
    </cfRule>
  </conditionalFormatting>
  <conditionalFormatting sqref="KC8:KI37">
    <cfRule type="expression" dxfId="141" priority="159">
      <formula>AND(TODAY()&gt;=KC$8,TODAY()&lt;KD$8)</formula>
    </cfRule>
  </conditionalFormatting>
  <conditionalFormatting sqref="KC11:KI37">
    <cfRule type="expression" dxfId="140" priority="157">
      <formula>AND(task_start&lt;=KC$8,ROUNDDOWN((task_end-task_start+1)*task_progress,0)+task_start-1&gt;=KC$8)</formula>
    </cfRule>
    <cfRule type="expression" dxfId="139" priority="158" stopIfTrue="1">
      <formula>AND(task_end&gt;=KC$8,task_start&lt;KD$8)</formula>
    </cfRule>
  </conditionalFormatting>
  <conditionalFormatting sqref="KJ8:KP37">
    <cfRule type="expression" dxfId="138" priority="156">
      <formula>AND(TODAY()&gt;=KJ$8,TODAY()&lt;KK$8)</formula>
    </cfRule>
  </conditionalFormatting>
  <conditionalFormatting sqref="KJ11:KP37">
    <cfRule type="expression" dxfId="137" priority="154">
      <formula>AND(task_start&lt;=KJ$8,ROUNDDOWN((task_end-task_start+1)*task_progress,0)+task_start-1&gt;=KJ$8)</formula>
    </cfRule>
    <cfRule type="expression" dxfId="136" priority="155" stopIfTrue="1">
      <formula>AND(task_end&gt;=KJ$8,task_start&lt;KK$8)</formula>
    </cfRule>
  </conditionalFormatting>
  <conditionalFormatting sqref="KQ8:KW37">
    <cfRule type="expression" dxfId="135" priority="153">
      <formula>AND(TODAY()&gt;=KQ$8,TODAY()&lt;KR$8)</formula>
    </cfRule>
  </conditionalFormatting>
  <conditionalFormatting sqref="KQ11:KW37">
    <cfRule type="expression" dxfId="134" priority="151">
      <formula>AND(task_start&lt;=KQ$8,ROUNDDOWN((task_end-task_start+1)*task_progress,0)+task_start-1&gt;=KQ$8)</formula>
    </cfRule>
    <cfRule type="expression" dxfId="133" priority="152" stopIfTrue="1">
      <formula>AND(task_end&gt;=KQ$8,task_start&lt;KR$8)</formula>
    </cfRule>
  </conditionalFormatting>
  <conditionalFormatting sqref="KX8:LD37">
    <cfRule type="expression" dxfId="132" priority="150">
      <formula>AND(TODAY()&gt;=KX$8,TODAY()&lt;KY$8)</formula>
    </cfRule>
  </conditionalFormatting>
  <conditionalFormatting sqref="KX11:LD37">
    <cfRule type="expression" dxfId="131" priority="148">
      <formula>AND(task_start&lt;=KX$8,ROUNDDOWN((task_end-task_start+1)*task_progress,0)+task_start-1&gt;=KX$8)</formula>
    </cfRule>
    <cfRule type="expression" dxfId="130" priority="149" stopIfTrue="1">
      <formula>AND(task_end&gt;=KX$8,task_start&lt;KY$8)</formula>
    </cfRule>
  </conditionalFormatting>
  <conditionalFormatting sqref="LE8:LY37">
    <cfRule type="expression" dxfId="129" priority="147">
      <formula>AND(TODAY()&gt;=LE$8,TODAY()&lt;LF$8)</formula>
    </cfRule>
  </conditionalFormatting>
  <conditionalFormatting sqref="LE11:LY37">
    <cfRule type="expression" dxfId="128" priority="145">
      <formula>AND(task_start&lt;=LE$8,ROUNDDOWN((task_end-task_start+1)*task_progress,0)+task_start-1&gt;=LE$8)</formula>
    </cfRule>
    <cfRule type="expression" dxfId="127" priority="146" stopIfTrue="1">
      <formula>AND(task_end&gt;=LE$8,task_start&lt;LF$8)</formula>
    </cfRule>
  </conditionalFormatting>
  <conditionalFormatting sqref="LZ8:MF37">
    <cfRule type="expression" dxfId="126" priority="144">
      <formula>AND(TODAY()&gt;=LZ$8,TODAY()&lt;MA$8)</formula>
    </cfRule>
  </conditionalFormatting>
  <conditionalFormatting sqref="LZ11:MF37">
    <cfRule type="expression" dxfId="125" priority="142">
      <formula>AND(task_start&lt;=LZ$8,ROUNDDOWN((task_end-task_start+1)*task_progress,0)+task_start-1&gt;=LZ$8)</formula>
    </cfRule>
    <cfRule type="expression" dxfId="124" priority="143" stopIfTrue="1">
      <formula>AND(task_end&gt;=LZ$8,task_start&lt;MA$8)</formula>
    </cfRule>
  </conditionalFormatting>
  <conditionalFormatting sqref="MG8:MM37">
    <cfRule type="expression" dxfId="123" priority="141">
      <formula>AND(TODAY()&gt;=MG$8,TODAY()&lt;MH$8)</formula>
    </cfRule>
  </conditionalFormatting>
  <conditionalFormatting sqref="MG11:MM37">
    <cfRule type="expression" dxfId="122" priority="139">
      <formula>AND(task_start&lt;=MG$8,ROUNDDOWN((task_end-task_start+1)*task_progress,0)+task_start-1&gt;=MG$8)</formula>
    </cfRule>
    <cfRule type="expression" dxfId="121" priority="140" stopIfTrue="1">
      <formula>AND(task_end&gt;=MG$8,task_start&lt;MH$8)</formula>
    </cfRule>
  </conditionalFormatting>
  <conditionalFormatting sqref="MN8:MT37">
    <cfRule type="expression" dxfId="120" priority="138">
      <formula>AND(TODAY()&gt;=MN$8,TODAY()&lt;MO$8)</formula>
    </cfRule>
  </conditionalFormatting>
  <conditionalFormatting sqref="MN11:MT37">
    <cfRule type="expression" dxfId="119" priority="136">
      <formula>AND(task_start&lt;=MN$8,ROUNDDOWN((task_end-task_start+1)*task_progress,0)+task_start-1&gt;=MN$8)</formula>
    </cfRule>
    <cfRule type="expression" dxfId="118" priority="137" stopIfTrue="1">
      <formula>AND(task_end&gt;=MN$8,task_start&lt;MO$8)</formula>
    </cfRule>
  </conditionalFormatting>
  <conditionalFormatting sqref="MU8:NA37">
    <cfRule type="expression" dxfId="117" priority="135">
      <formula>AND(TODAY()&gt;=MU$8,TODAY()&lt;MV$8)</formula>
    </cfRule>
  </conditionalFormatting>
  <conditionalFormatting sqref="MU11:NA37">
    <cfRule type="expression" dxfId="116" priority="133">
      <formula>AND(task_start&lt;=MU$8,ROUNDDOWN((task_end-task_start+1)*task_progress,0)+task_start-1&gt;=MU$8)</formula>
    </cfRule>
    <cfRule type="expression" dxfId="115" priority="134" stopIfTrue="1">
      <formula>AND(task_end&gt;=MU$8,task_start&lt;MV$8)</formula>
    </cfRule>
  </conditionalFormatting>
  <conditionalFormatting sqref="GH8:GH37 ACX8:ACX37">
    <cfRule type="expression" dxfId="114" priority="254">
      <formula>AND(TODAY()&gt;=GH$8,TODAY()&lt;#REF!)</formula>
    </cfRule>
  </conditionalFormatting>
  <conditionalFormatting sqref="GH11:GH37 ACX11:ACX37">
    <cfRule type="expression" dxfId="113" priority="257">
      <formula>AND(task_start&lt;=GH$8,ROUNDDOWN((task_end-task_start+1)*task_progress,0)+task_start-1&gt;=GH$8)</formula>
    </cfRule>
    <cfRule type="expression" dxfId="112" priority="258" stopIfTrue="1">
      <formula>AND(task_end&gt;=GH$8,task_start&lt;#REF!)</formula>
    </cfRule>
  </conditionalFormatting>
  <conditionalFormatting sqref="NB8:OX37">
    <cfRule type="expression" dxfId="111" priority="129">
      <formula>AND(TODAY()&gt;=NB$8,TODAY()&lt;NC$8)</formula>
    </cfRule>
  </conditionalFormatting>
  <conditionalFormatting sqref="NB11:OX37">
    <cfRule type="expression" dxfId="110" priority="127">
      <formula>AND(task_start&lt;=NB$8,ROUNDDOWN((task_end-task_start+1)*task_progress,0)+task_start-1&gt;=NB$8)</formula>
    </cfRule>
    <cfRule type="expression" dxfId="109" priority="128" stopIfTrue="1">
      <formula>AND(task_end&gt;=NB$8,task_start&lt;NC$8)</formula>
    </cfRule>
  </conditionalFormatting>
  <conditionalFormatting sqref="OY8:PE37">
    <cfRule type="expression" dxfId="108" priority="126">
      <formula>AND(TODAY()&gt;=OY$8,TODAY()&lt;OZ$8)</formula>
    </cfRule>
  </conditionalFormatting>
  <conditionalFormatting sqref="OY11:PE37">
    <cfRule type="expression" dxfId="107" priority="124">
      <formula>AND(task_start&lt;=OY$8,ROUNDDOWN((task_end-task_start+1)*task_progress,0)+task_start-1&gt;=OY$8)</formula>
    </cfRule>
    <cfRule type="expression" dxfId="106" priority="125" stopIfTrue="1">
      <formula>AND(task_end&gt;=OY$8,task_start&lt;OZ$8)</formula>
    </cfRule>
  </conditionalFormatting>
  <conditionalFormatting sqref="PF8:PL37">
    <cfRule type="expression" dxfId="105" priority="123">
      <formula>AND(TODAY()&gt;=PF$8,TODAY()&lt;PG$8)</formula>
    </cfRule>
  </conditionalFormatting>
  <conditionalFormatting sqref="PF11:PL37">
    <cfRule type="expression" dxfId="104" priority="121">
      <formula>AND(task_start&lt;=PF$8,ROUNDDOWN((task_end-task_start+1)*task_progress,0)+task_start-1&gt;=PF$8)</formula>
    </cfRule>
    <cfRule type="expression" dxfId="103" priority="122" stopIfTrue="1">
      <formula>AND(task_end&gt;=PF$8,task_start&lt;PG$8)</formula>
    </cfRule>
  </conditionalFormatting>
  <conditionalFormatting sqref="PM8:PS37">
    <cfRule type="expression" dxfId="102" priority="120">
      <formula>AND(TODAY()&gt;=PM$8,TODAY()&lt;PN$8)</formula>
    </cfRule>
  </conditionalFormatting>
  <conditionalFormatting sqref="PM11:PS37">
    <cfRule type="expression" dxfId="101" priority="118">
      <formula>AND(task_start&lt;=PM$8,ROUNDDOWN((task_end-task_start+1)*task_progress,0)+task_start-1&gt;=PM$8)</formula>
    </cfRule>
    <cfRule type="expression" dxfId="100" priority="119" stopIfTrue="1">
      <formula>AND(task_end&gt;=PM$8,task_start&lt;PN$8)</formula>
    </cfRule>
  </conditionalFormatting>
  <conditionalFormatting sqref="PT8:PZ37">
    <cfRule type="expression" dxfId="99" priority="117">
      <formula>AND(TODAY()&gt;=PT$8,TODAY()&lt;PU$8)</formula>
    </cfRule>
  </conditionalFormatting>
  <conditionalFormatting sqref="PT11:PZ37">
    <cfRule type="expression" dxfId="98" priority="115">
      <formula>AND(task_start&lt;=PT$8,ROUNDDOWN((task_end-task_start+1)*task_progress,0)+task_start-1&gt;=PT$8)</formula>
    </cfRule>
    <cfRule type="expression" dxfId="97" priority="116" stopIfTrue="1">
      <formula>AND(task_end&gt;=PT$8,task_start&lt;PU$8)</formula>
    </cfRule>
  </conditionalFormatting>
  <conditionalFormatting sqref="QA8:QU37">
    <cfRule type="expression" dxfId="96" priority="114">
      <formula>AND(TODAY()&gt;=QA$8,TODAY()&lt;QB$8)</formula>
    </cfRule>
  </conditionalFormatting>
  <conditionalFormatting sqref="QA11:QU37">
    <cfRule type="expression" dxfId="95" priority="112">
      <formula>AND(task_start&lt;=QA$8,ROUNDDOWN((task_end-task_start+1)*task_progress,0)+task_start-1&gt;=QA$8)</formula>
    </cfRule>
    <cfRule type="expression" dxfId="94" priority="113" stopIfTrue="1">
      <formula>AND(task_end&gt;=QA$8,task_start&lt;QB$8)</formula>
    </cfRule>
  </conditionalFormatting>
  <conditionalFormatting sqref="QV8:RB37">
    <cfRule type="expression" dxfId="93" priority="111">
      <formula>AND(TODAY()&gt;=QV$8,TODAY()&lt;QW$8)</formula>
    </cfRule>
  </conditionalFormatting>
  <conditionalFormatting sqref="QV11:RB37">
    <cfRule type="expression" dxfId="92" priority="109">
      <formula>AND(task_start&lt;=QV$8,ROUNDDOWN((task_end-task_start+1)*task_progress,0)+task_start-1&gt;=QV$8)</formula>
    </cfRule>
    <cfRule type="expression" dxfId="91" priority="110" stopIfTrue="1">
      <formula>AND(task_end&gt;=QV$8,task_start&lt;QW$8)</formula>
    </cfRule>
  </conditionalFormatting>
  <conditionalFormatting sqref="RC8:RI37">
    <cfRule type="expression" dxfId="90" priority="108">
      <formula>AND(TODAY()&gt;=RC$8,TODAY()&lt;RD$8)</formula>
    </cfRule>
  </conditionalFormatting>
  <conditionalFormatting sqref="RC11:RI37">
    <cfRule type="expression" dxfId="89" priority="106">
      <formula>AND(task_start&lt;=RC$8,ROUNDDOWN((task_end-task_start+1)*task_progress,0)+task_start-1&gt;=RC$8)</formula>
    </cfRule>
    <cfRule type="expression" dxfId="88" priority="107" stopIfTrue="1">
      <formula>AND(task_end&gt;=RC$8,task_start&lt;RD$8)</formula>
    </cfRule>
  </conditionalFormatting>
  <conditionalFormatting sqref="RJ8:RP37">
    <cfRule type="expression" dxfId="87" priority="105">
      <formula>AND(TODAY()&gt;=RJ$8,TODAY()&lt;RK$8)</formula>
    </cfRule>
  </conditionalFormatting>
  <conditionalFormatting sqref="RJ11:RP37">
    <cfRule type="expression" dxfId="86" priority="103">
      <formula>AND(task_start&lt;=RJ$8,ROUNDDOWN((task_end-task_start+1)*task_progress,0)+task_start-1&gt;=RJ$8)</formula>
    </cfRule>
    <cfRule type="expression" dxfId="85" priority="104" stopIfTrue="1">
      <formula>AND(task_end&gt;=RJ$8,task_start&lt;RK$8)</formula>
    </cfRule>
  </conditionalFormatting>
  <conditionalFormatting sqref="RQ8:RW37">
    <cfRule type="expression" dxfId="84" priority="102">
      <formula>AND(TODAY()&gt;=RQ$8,TODAY()&lt;RR$8)</formula>
    </cfRule>
  </conditionalFormatting>
  <conditionalFormatting sqref="RQ11:RW37">
    <cfRule type="expression" dxfId="83" priority="100">
      <formula>AND(task_start&lt;=RQ$8,ROUNDDOWN((task_end-task_start+1)*task_progress,0)+task_start-1&gt;=RQ$8)</formula>
    </cfRule>
    <cfRule type="expression" dxfId="82" priority="101" stopIfTrue="1">
      <formula>AND(task_end&gt;=RQ$8,task_start&lt;RR$8)</formula>
    </cfRule>
  </conditionalFormatting>
  <conditionalFormatting sqref="RX8:SR37">
    <cfRule type="expression" dxfId="81" priority="99">
      <formula>AND(TODAY()&gt;=RX$8,TODAY()&lt;RY$8)</formula>
    </cfRule>
  </conditionalFormatting>
  <conditionalFormatting sqref="RX11:SR37">
    <cfRule type="expression" dxfId="80" priority="97">
      <formula>AND(task_start&lt;=RX$8,ROUNDDOWN((task_end-task_start+1)*task_progress,0)+task_start-1&gt;=RX$8)</formula>
    </cfRule>
    <cfRule type="expression" dxfId="79" priority="98" stopIfTrue="1">
      <formula>AND(task_end&gt;=RX$8,task_start&lt;RY$8)</formula>
    </cfRule>
  </conditionalFormatting>
  <conditionalFormatting sqref="SS8:SY37">
    <cfRule type="expression" dxfId="78" priority="96">
      <formula>AND(TODAY()&gt;=SS$8,TODAY()&lt;ST$8)</formula>
    </cfRule>
  </conditionalFormatting>
  <conditionalFormatting sqref="SS11:SY37">
    <cfRule type="expression" dxfId="77" priority="94">
      <formula>AND(task_start&lt;=SS$8,ROUNDDOWN((task_end-task_start+1)*task_progress,0)+task_start-1&gt;=SS$8)</formula>
    </cfRule>
    <cfRule type="expression" dxfId="76" priority="95" stopIfTrue="1">
      <formula>AND(task_end&gt;=SS$8,task_start&lt;ST$8)</formula>
    </cfRule>
  </conditionalFormatting>
  <conditionalFormatting sqref="SZ8:TF37">
    <cfRule type="expression" dxfId="75" priority="93">
      <formula>AND(TODAY()&gt;=SZ$8,TODAY()&lt;TA$8)</formula>
    </cfRule>
  </conditionalFormatting>
  <conditionalFormatting sqref="SZ11:TF37">
    <cfRule type="expression" dxfId="74" priority="91">
      <formula>AND(task_start&lt;=SZ$8,ROUNDDOWN((task_end-task_start+1)*task_progress,0)+task_start-1&gt;=SZ$8)</formula>
    </cfRule>
    <cfRule type="expression" dxfId="73" priority="92" stopIfTrue="1">
      <formula>AND(task_end&gt;=SZ$8,task_start&lt;TA$8)</formula>
    </cfRule>
  </conditionalFormatting>
  <conditionalFormatting sqref="TG8:TM37">
    <cfRule type="expression" dxfId="72" priority="90">
      <formula>AND(TODAY()&gt;=TG$8,TODAY()&lt;TH$8)</formula>
    </cfRule>
  </conditionalFormatting>
  <conditionalFormatting sqref="TG11:TM37">
    <cfRule type="expression" dxfId="71" priority="88">
      <formula>AND(task_start&lt;=TG$8,ROUNDDOWN((task_end-task_start+1)*task_progress,0)+task_start-1&gt;=TG$8)</formula>
    </cfRule>
    <cfRule type="expression" dxfId="70" priority="89" stopIfTrue="1">
      <formula>AND(task_end&gt;=TG$8,task_start&lt;TH$8)</formula>
    </cfRule>
  </conditionalFormatting>
  <conditionalFormatting sqref="VR8:VX37">
    <cfRule type="expression" dxfId="69" priority="87">
      <formula>AND(TODAY()&gt;=VR$8,TODAY()&lt;VS$8)</formula>
    </cfRule>
  </conditionalFormatting>
  <conditionalFormatting sqref="VR11:VX37">
    <cfRule type="expression" dxfId="68" priority="85">
      <formula>AND(task_start&lt;=VR$8,ROUNDDOWN((task_end-task_start+1)*task_progress,0)+task_start-1&gt;=VR$8)</formula>
    </cfRule>
    <cfRule type="expression" dxfId="67" priority="86" stopIfTrue="1">
      <formula>AND(task_end&gt;=VR$8,task_start&lt;VS$8)</formula>
    </cfRule>
  </conditionalFormatting>
  <conditionalFormatting sqref="VY8:WE37">
    <cfRule type="expression" dxfId="66" priority="84">
      <formula>AND(TODAY()&gt;=VY$8,TODAY()&lt;VZ$8)</formula>
    </cfRule>
  </conditionalFormatting>
  <conditionalFormatting sqref="VY11:WE37">
    <cfRule type="expression" dxfId="65" priority="82">
      <formula>AND(task_start&lt;=VY$8,ROUNDDOWN((task_end-task_start+1)*task_progress,0)+task_start-1&gt;=VY$8)</formula>
    </cfRule>
    <cfRule type="expression" dxfId="64" priority="83" stopIfTrue="1">
      <formula>AND(task_end&gt;=VY$8,task_start&lt;VZ$8)</formula>
    </cfRule>
  </conditionalFormatting>
  <conditionalFormatting sqref="WF8:WL37">
    <cfRule type="expression" dxfId="63" priority="81">
      <formula>AND(TODAY()&gt;=WF$8,TODAY()&lt;WG$8)</formula>
    </cfRule>
  </conditionalFormatting>
  <conditionalFormatting sqref="WF11:WL37">
    <cfRule type="expression" dxfId="62" priority="79">
      <formula>AND(task_start&lt;=WF$8,ROUNDDOWN((task_end-task_start+1)*task_progress,0)+task_start-1&gt;=WF$8)</formula>
    </cfRule>
    <cfRule type="expression" dxfId="61" priority="80" stopIfTrue="1">
      <formula>AND(task_end&gt;=WF$8,task_start&lt;WG$8)</formula>
    </cfRule>
  </conditionalFormatting>
  <conditionalFormatting sqref="WM8:WS37">
    <cfRule type="expression" dxfId="60" priority="78">
      <formula>AND(TODAY()&gt;=WM$8,TODAY()&lt;WN$8)</formula>
    </cfRule>
  </conditionalFormatting>
  <conditionalFormatting sqref="WM11:WS37">
    <cfRule type="expression" dxfId="59" priority="76">
      <formula>AND(task_start&lt;=WM$8,ROUNDDOWN((task_end-task_start+1)*task_progress,0)+task_start-1&gt;=WM$8)</formula>
    </cfRule>
    <cfRule type="expression" dxfId="58" priority="77" stopIfTrue="1">
      <formula>AND(task_end&gt;=WM$8,task_start&lt;WN$8)</formula>
    </cfRule>
  </conditionalFormatting>
  <conditionalFormatting sqref="WT8:XN37">
    <cfRule type="expression" dxfId="57" priority="75">
      <formula>AND(TODAY()&gt;=WT$8,TODAY()&lt;WU$8)</formula>
    </cfRule>
  </conditionalFormatting>
  <conditionalFormatting sqref="WT11:XN37">
    <cfRule type="expression" dxfId="56" priority="73">
      <formula>AND(task_start&lt;=WT$8,ROUNDDOWN((task_end-task_start+1)*task_progress,0)+task_start-1&gt;=WT$8)</formula>
    </cfRule>
    <cfRule type="expression" dxfId="55" priority="74" stopIfTrue="1">
      <formula>AND(task_end&gt;=WT$8,task_start&lt;WU$8)</formula>
    </cfRule>
  </conditionalFormatting>
  <conditionalFormatting sqref="XO8:XU37">
    <cfRule type="expression" dxfId="54" priority="72">
      <formula>AND(TODAY()&gt;=XO$8,TODAY()&lt;XP$8)</formula>
    </cfRule>
  </conditionalFormatting>
  <conditionalFormatting sqref="XO11:XU37">
    <cfRule type="expression" dxfId="53" priority="70">
      <formula>AND(task_start&lt;=XO$8,ROUNDDOWN((task_end-task_start+1)*task_progress,0)+task_start-1&gt;=XO$8)</formula>
    </cfRule>
    <cfRule type="expression" dxfId="52" priority="71" stopIfTrue="1">
      <formula>AND(task_end&gt;=XO$8,task_start&lt;XP$8)</formula>
    </cfRule>
  </conditionalFormatting>
  <conditionalFormatting sqref="XV8:YB37">
    <cfRule type="expression" dxfId="51" priority="69">
      <formula>AND(TODAY()&gt;=XV$8,TODAY()&lt;XW$8)</formula>
    </cfRule>
  </conditionalFormatting>
  <conditionalFormatting sqref="XV11:YB37">
    <cfRule type="expression" dxfId="50" priority="67">
      <formula>AND(task_start&lt;=XV$8,ROUNDDOWN((task_end-task_start+1)*task_progress,0)+task_start-1&gt;=XV$8)</formula>
    </cfRule>
    <cfRule type="expression" dxfId="49" priority="68" stopIfTrue="1">
      <formula>AND(task_end&gt;=XV$8,task_start&lt;XW$8)</formula>
    </cfRule>
  </conditionalFormatting>
  <conditionalFormatting sqref="YC8:YI37">
    <cfRule type="expression" dxfId="48" priority="66">
      <formula>AND(TODAY()&gt;=YC$8,TODAY()&lt;YD$8)</formula>
    </cfRule>
  </conditionalFormatting>
  <conditionalFormatting sqref="YC11:YI37">
    <cfRule type="expression" dxfId="47" priority="64">
      <formula>AND(task_start&lt;=YC$8,ROUNDDOWN((task_end-task_start+1)*task_progress,0)+task_start-1&gt;=YC$8)</formula>
    </cfRule>
    <cfRule type="expression" dxfId="46" priority="65" stopIfTrue="1">
      <formula>AND(task_end&gt;=YC$8,task_start&lt;YD$8)</formula>
    </cfRule>
  </conditionalFormatting>
  <conditionalFormatting sqref="YJ8:YP37">
    <cfRule type="expression" dxfId="45" priority="63">
      <formula>AND(TODAY()&gt;=YJ$8,TODAY()&lt;YK$8)</formula>
    </cfRule>
  </conditionalFormatting>
  <conditionalFormatting sqref="YJ11:YP37">
    <cfRule type="expression" dxfId="44" priority="61">
      <formula>AND(task_start&lt;=YJ$8,ROUNDDOWN((task_end-task_start+1)*task_progress,0)+task_start-1&gt;=YJ$8)</formula>
    </cfRule>
    <cfRule type="expression" dxfId="43" priority="62" stopIfTrue="1">
      <formula>AND(task_end&gt;=YJ$8,task_start&lt;YK$8)</formula>
    </cfRule>
  </conditionalFormatting>
  <conditionalFormatting sqref="YQ8:ZK37">
    <cfRule type="expression" dxfId="42" priority="60">
      <formula>AND(TODAY()&gt;=YQ$8,TODAY()&lt;YR$8)</formula>
    </cfRule>
  </conditionalFormatting>
  <conditionalFormatting sqref="YQ11:ZK37">
    <cfRule type="expression" dxfId="41" priority="58">
      <formula>AND(task_start&lt;=YQ$8,ROUNDDOWN((task_end-task_start+1)*task_progress,0)+task_start-1&gt;=YQ$8)</formula>
    </cfRule>
    <cfRule type="expression" dxfId="40" priority="59" stopIfTrue="1">
      <formula>AND(task_end&gt;=YQ$8,task_start&lt;YR$8)</formula>
    </cfRule>
  </conditionalFormatting>
  <conditionalFormatting sqref="ZL8:ZR37">
    <cfRule type="expression" dxfId="39" priority="57">
      <formula>AND(TODAY()&gt;=ZL$8,TODAY()&lt;ZM$8)</formula>
    </cfRule>
  </conditionalFormatting>
  <conditionalFormatting sqref="ZL11:ZR37">
    <cfRule type="expression" dxfId="38" priority="55">
      <formula>AND(task_start&lt;=ZL$8,ROUNDDOWN((task_end-task_start+1)*task_progress,0)+task_start-1&gt;=ZL$8)</formula>
    </cfRule>
    <cfRule type="expression" dxfId="37" priority="56" stopIfTrue="1">
      <formula>AND(task_end&gt;=ZL$8,task_start&lt;ZM$8)</formula>
    </cfRule>
  </conditionalFormatting>
  <conditionalFormatting sqref="ZS8:ZY37">
    <cfRule type="expression" dxfId="36" priority="54">
      <formula>AND(TODAY()&gt;=ZS$8,TODAY()&lt;ZT$8)</formula>
    </cfRule>
  </conditionalFormatting>
  <conditionalFormatting sqref="ZS11:ZY37">
    <cfRule type="expression" dxfId="35" priority="52">
      <formula>AND(task_start&lt;=ZS$8,ROUNDDOWN((task_end-task_start+1)*task_progress,0)+task_start-1&gt;=ZS$8)</formula>
    </cfRule>
    <cfRule type="expression" dxfId="34" priority="53" stopIfTrue="1">
      <formula>AND(task_end&gt;=ZS$8,task_start&lt;ZT$8)</formula>
    </cfRule>
  </conditionalFormatting>
  <conditionalFormatting sqref="ZZ8:AAF37">
    <cfRule type="expression" dxfId="33" priority="51">
      <formula>AND(TODAY()&gt;=ZZ$8,TODAY()&lt;AAA$8)</formula>
    </cfRule>
  </conditionalFormatting>
  <conditionalFormatting sqref="ZZ11:AAF37">
    <cfRule type="expression" dxfId="32" priority="49">
      <formula>AND(task_start&lt;=ZZ$8,ROUNDDOWN((task_end-task_start+1)*task_progress,0)+task_start-1&gt;=ZZ$8)</formula>
    </cfRule>
    <cfRule type="expression" dxfId="31" priority="50" stopIfTrue="1">
      <formula>AND(task_end&gt;=ZZ$8,task_start&lt;AAA$8)</formula>
    </cfRule>
  </conditionalFormatting>
  <conditionalFormatting sqref="AAG8:AAM37">
    <cfRule type="expression" dxfId="30" priority="48">
      <formula>AND(TODAY()&gt;=AAG$8,TODAY()&lt;AAH$8)</formula>
    </cfRule>
  </conditionalFormatting>
  <conditionalFormatting sqref="AAG11:AAM37">
    <cfRule type="expression" dxfId="29" priority="46">
      <formula>AND(task_start&lt;=AAG$8,ROUNDDOWN((task_end-task_start+1)*task_progress,0)+task_start-1&gt;=AAG$8)</formula>
    </cfRule>
    <cfRule type="expression" dxfId="28" priority="47" stopIfTrue="1">
      <formula>AND(task_end&gt;=AAG$8,task_start&lt;AAH$8)</formula>
    </cfRule>
  </conditionalFormatting>
  <conditionalFormatting sqref="TT8:TT37">
    <cfRule type="expression" dxfId="27" priority="130">
      <formula>AND(TODAY()&gt;=TT$8,TODAY()&lt;#REF!)</formula>
    </cfRule>
  </conditionalFormatting>
  <conditionalFormatting sqref="TT11:TT37">
    <cfRule type="expression" dxfId="26" priority="131">
      <formula>AND(task_start&lt;=TT$8,ROUNDDOWN((task_end-task_start+1)*task_progress,0)+task_start-1&gt;=TT$8)</formula>
    </cfRule>
    <cfRule type="expression" dxfId="25" priority="132" stopIfTrue="1">
      <formula>AND(task_end&gt;=TT$8,task_start&lt;#REF!)</formula>
    </cfRule>
  </conditionalFormatting>
  <conditionalFormatting sqref="AAN8:AAT37">
    <cfRule type="expression" dxfId="24" priority="45">
      <formula>AND(TODAY()&gt;=AAN$8,TODAY()&lt;AAO$8)</formula>
    </cfRule>
  </conditionalFormatting>
  <conditionalFormatting sqref="AAN11:AAT37">
    <cfRule type="expression" dxfId="23" priority="43">
      <formula>AND(task_start&lt;=AAN$8,ROUNDDOWN((task_end-task_start+1)*task_progress,0)+task_start-1&gt;=AAN$8)</formula>
    </cfRule>
    <cfRule type="expression" dxfId="22" priority="44" stopIfTrue="1">
      <formula>AND(task_end&gt;=AAN$8,task_start&lt;AAO$8)</formula>
    </cfRule>
  </conditionalFormatting>
  <conditionalFormatting sqref="AAU8:ABA37">
    <cfRule type="expression" dxfId="21" priority="42">
      <formula>AND(TODAY()&gt;=AAU$8,TODAY()&lt;AAV$8)</formula>
    </cfRule>
  </conditionalFormatting>
  <conditionalFormatting sqref="AAU11:ABA37">
    <cfRule type="expression" dxfId="20" priority="40">
      <formula>AND(task_start&lt;=AAU$8,ROUNDDOWN((task_end-task_start+1)*task_progress,0)+task_start-1&gt;=AAU$8)</formula>
    </cfRule>
    <cfRule type="expression" dxfId="19" priority="41" stopIfTrue="1">
      <formula>AND(task_end&gt;=AAU$8,task_start&lt;AAV$8)</formula>
    </cfRule>
  </conditionalFormatting>
  <conditionalFormatting sqref="ABB8:ABH37">
    <cfRule type="expression" dxfId="18" priority="39">
      <formula>AND(TODAY()&gt;=ABB$8,TODAY()&lt;ABC$8)</formula>
    </cfRule>
  </conditionalFormatting>
  <conditionalFormatting sqref="ABB11:ABH37">
    <cfRule type="expression" dxfId="17" priority="37">
      <formula>AND(task_start&lt;=ABB$8,ROUNDDOWN((task_end-task_start+1)*task_progress,0)+task_start-1&gt;=ABB$8)</formula>
    </cfRule>
    <cfRule type="expression" dxfId="16" priority="38" stopIfTrue="1">
      <formula>AND(task_end&gt;=ABB$8,task_start&lt;ABC$8)</formula>
    </cfRule>
  </conditionalFormatting>
  <conditionalFormatting sqref="ABI8:ABO37">
    <cfRule type="expression" dxfId="15" priority="36">
      <formula>AND(TODAY()&gt;=ABI$8,TODAY()&lt;ABJ$8)</formula>
    </cfRule>
  </conditionalFormatting>
  <conditionalFormatting sqref="ABI11:ABO37">
    <cfRule type="expression" dxfId="14" priority="34">
      <formula>AND(task_start&lt;=ABI$8,ROUNDDOWN((task_end-task_start+1)*task_progress,0)+task_start-1&gt;=ABI$8)</formula>
    </cfRule>
    <cfRule type="expression" dxfId="13" priority="35" stopIfTrue="1">
      <formula>AND(task_end&gt;=ABI$8,task_start&lt;ABJ$8)</formula>
    </cfRule>
  </conditionalFormatting>
  <conditionalFormatting sqref="ABP8:ABV37">
    <cfRule type="expression" dxfId="12" priority="33">
      <formula>AND(TODAY()&gt;=ABP$8,TODAY()&lt;ABQ$8)</formula>
    </cfRule>
  </conditionalFormatting>
  <conditionalFormatting sqref="ABP11:ABV37">
    <cfRule type="expression" dxfId="11" priority="31">
      <formula>AND(task_start&lt;=ABP$8,ROUNDDOWN((task_end-task_start+1)*task_progress,0)+task_start-1&gt;=ABP$8)</formula>
    </cfRule>
    <cfRule type="expression" dxfId="10" priority="32" stopIfTrue="1">
      <formula>AND(task_end&gt;=ABP$8,task_start&lt;ABQ$8)</formula>
    </cfRule>
  </conditionalFormatting>
  <conditionalFormatting sqref="ABW8:ACQ37">
    <cfRule type="expression" dxfId="9" priority="30">
      <formula>AND(TODAY()&gt;=ABW$8,TODAY()&lt;ABX$8)</formula>
    </cfRule>
  </conditionalFormatting>
  <conditionalFormatting sqref="ABW11:ACQ37">
    <cfRule type="expression" dxfId="8" priority="28">
      <formula>AND(task_start&lt;=ABW$8,ROUNDDOWN((task_end-task_start+1)*task_progress,0)+task_start-1&gt;=ABW$8)</formula>
    </cfRule>
    <cfRule type="expression" dxfId="7" priority="29" stopIfTrue="1">
      <formula>AND(task_end&gt;=ABW$8,task_start&lt;ABX$8)</formula>
    </cfRule>
  </conditionalFormatting>
  <dataValidations count="1">
    <dataValidation type="whole" operator="greaterThanOrEqual" allowBlank="1" showInputMessage="1" promptTitle="Mostrar semana" prompt="Al cambiar este número, se desplazará la vista del diagrama de Gantt." sqref="C8:C9" xr:uid="{00000000-0002-0000-0100-000000000000}">
      <formula1>1</formula1>
    </dataValidation>
  </dataValidations>
  <printOptions horizontalCentered="1"/>
  <pageMargins left="0.35" right="0.35" top="0.35" bottom="0.5" header="0.3" footer="0.3"/>
  <pageSetup paperSize="9" scale="51" fitToHeight="0" orientation="landscape" r:id="rId1"/>
  <headerFooter differentFirst="1" scaleWithDoc="0">
    <oddFooter>Page &amp;P of &amp;N</oddFooter>
  </headerFooter>
  <ignoredErrors>
    <ignoredError sqref="F22 E27" formula="1"/>
  </ignoredErrors>
  <drawing r:id="rId2"/>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D11:D37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Q49"/>
  <sheetViews>
    <sheetView showGridLines="0" zoomScale="85" zoomScaleNormal="85" workbookViewId="0">
      <selection activeCell="F45" sqref="F45"/>
    </sheetView>
  </sheetViews>
  <sheetFormatPr baseColWidth="10" defaultColWidth="10.83203125" defaultRowHeight="15" x14ac:dyDescent="0.2"/>
  <cols>
    <col min="1" max="1" width="30.83203125" style="71" customWidth="1"/>
    <col min="2" max="2" width="22.6640625" style="71" customWidth="1"/>
    <col min="3" max="3" width="29.5" style="71" customWidth="1"/>
    <col min="4" max="5" width="11.5" style="71" customWidth="1"/>
    <col min="6" max="6" width="27.83203125" style="71" customWidth="1"/>
    <col min="7" max="7" width="10.83203125" style="71"/>
    <col min="8" max="8" width="18.83203125" customWidth="1"/>
    <col min="12" max="12" width="24.6640625" style="71" customWidth="1"/>
    <col min="13" max="13" width="10.83203125" style="71"/>
    <col min="14" max="17" width="0" style="71" hidden="1" customWidth="1"/>
    <col min="18" max="20" width="10.83203125" style="71" customWidth="1"/>
    <col min="21" max="21" width="21.1640625" style="71" customWidth="1"/>
    <col min="22" max="16384" width="10.83203125" style="71"/>
  </cols>
  <sheetData>
    <row r="1" spans="1:17" ht="45.5" customHeight="1" thickBot="1" x14ac:dyDescent="0.4">
      <c r="A1" s="85" t="s">
        <v>14</v>
      </c>
      <c r="B1" s="86"/>
      <c r="C1" s="87"/>
      <c r="D1" s="88"/>
      <c r="E1" s="89"/>
      <c r="F1" s="90"/>
      <c r="G1" s="91"/>
    </row>
    <row r="2" spans="1:17" ht="52.5" customHeight="1" thickBot="1" x14ac:dyDescent="0.25">
      <c r="A2" s="222"/>
      <c r="B2" s="223"/>
      <c r="C2" s="223"/>
      <c r="D2" s="223"/>
      <c r="E2" s="223"/>
      <c r="F2" s="223"/>
      <c r="G2" s="224"/>
      <c r="H2" s="71"/>
      <c r="I2" s="71"/>
      <c r="J2" s="71"/>
      <c r="K2" s="71"/>
    </row>
    <row r="3" spans="1:17" ht="15" customHeight="1" thickBot="1" x14ac:dyDescent="0.25">
      <c r="A3" s="2"/>
      <c r="B3" s="2"/>
      <c r="C3" s="2"/>
      <c r="D3" s="2"/>
      <c r="E3" s="2"/>
      <c r="F3" s="2"/>
      <c r="G3" s="2"/>
      <c r="H3" s="71"/>
      <c r="I3" s="71"/>
      <c r="J3" s="71"/>
      <c r="K3" s="71"/>
    </row>
    <row r="4" spans="1:17" ht="39" customHeight="1" thickBot="1" x14ac:dyDescent="0.25">
      <c r="A4" s="93" t="s">
        <v>66</v>
      </c>
      <c r="B4" s="222"/>
      <c r="C4" s="223"/>
      <c r="D4" s="223"/>
      <c r="E4" s="223"/>
      <c r="F4" s="223"/>
      <c r="G4" s="224"/>
      <c r="H4" s="71"/>
      <c r="I4" s="71"/>
      <c r="J4" s="71"/>
      <c r="K4" s="71"/>
    </row>
    <row r="5" spans="1:17" ht="36" customHeight="1" thickBot="1" x14ac:dyDescent="0.25">
      <c r="A5" s="94" t="s">
        <v>15</v>
      </c>
      <c r="B5" s="222"/>
      <c r="C5" s="223"/>
      <c r="D5" s="223"/>
      <c r="E5" s="223"/>
      <c r="F5" s="223"/>
      <c r="G5" s="224"/>
      <c r="H5" s="71"/>
      <c r="I5" s="71"/>
      <c r="J5" s="71"/>
      <c r="K5" s="71"/>
    </row>
    <row r="6" spans="1:17" hidden="1" x14ac:dyDescent="0.2">
      <c r="H6" s="71"/>
      <c r="I6" s="71"/>
      <c r="J6" s="71"/>
      <c r="K6" s="71"/>
    </row>
    <row r="7" spans="1:17" ht="47.25" hidden="1" customHeight="1" x14ac:dyDescent="0.2">
      <c r="H7" s="71"/>
      <c r="I7" s="71"/>
      <c r="J7" s="71"/>
      <c r="K7" s="71"/>
    </row>
    <row r="8" spans="1:17" ht="14.5" customHeight="1" thickBot="1" x14ac:dyDescent="0.25">
      <c r="H8" s="71"/>
      <c r="I8" s="71"/>
      <c r="J8" s="71"/>
      <c r="K8" s="71"/>
    </row>
    <row r="9" spans="1:17" ht="93.5" customHeight="1" thickBot="1" x14ac:dyDescent="0.25">
      <c r="A9" s="227" t="s">
        <v>37</v>
      </c>
      <c r="B9" s="228"/>
      <c r="C9" s="228"/>
      <c r="D9" s="228"/>
      <c r="E9" s="228"/>
      <c r="F9" s="229"/>
      <c r="H9" s="234" t="s">
        <v>39</v>
      </c>
      <c r="I9" s="230" t="s">
        <v>40</v>
      </c>
      <c r="J9" s="230"/>
      <c r="K9" s="230"/>
      <c r="L9" s="232" t="s">
        <v>41</v>
      </c>
    </row>
    <row r="10" spans="1:17" ht="23.5" customHeight="1" thickBot="1" x14ac:dyDescent="0.35">
      <c r="A10" s="236" t="s">
        <v>38</v>
      </c>
      <c r="B10" s="237"/>
      <c r="C10" s="237"/>
      <c r="D10" s="237"/>
      <c r="E10" s="237"/>
      <c r="F10" s="238"/>
      <c r="H10" s="235"/>
      <c r="I10" s="231"/>
      <c r="J10" s="231"/>
      <c r="K10" s="231"/>
      <c r="L10" s="233"/>
    </row>
    <row r="11" spans="1:17" ht="15.5" customHeight="1" x14ac:dyDescent="0.2">
      <c r="A11" s="253" t="s">
        <v>98</v>
      </c>
      <c r="B11" s="254"/>
      <c r="C11" s="254"/>
      <c r="D11" s="254"/>
      <c r="E11" s="254"/>
      <c r="F11" s="255"/>
      <c r="H11" s="100">
        <v>1</v>
      </c>
      <c r="I11" s="245" t="s">
        <v>44</v>
      </c>
      <c r="J11" s="246"/>
      <c r="K11" s="247"/>
      <c r="L11" s="72">
        <v>35</v>
      </c>
      <c r="N11" s="239" t="s">
        <v>42</v>
      </c>
      <c r="O11" s="240"/>
      <c r="P11" s="241" t="s">
        <v>43</v>
      </c>
      <c r="Q11" s="242"/>
    </row>
    <row r="12" spans="1:17" ht="15" customHeight="1" x14ac:dyDescent="0.2">
      <c r="A12" s="256"/>
      <c r="B12" s="257"/>
      <c r="C12" s="257"/>
      <c r="D12" s="257"/>
      <c r="E12" s="257"/>
      <c r="F12" s="258"/>
      <c r="H12" s="101">
        <v>2</v>
      </c>
      <c r="I12" s="248" t="s">
        <v>45</v>
      </c>
      <c r="J12" s="249"/>
      <c r="K12" s="250"/>
      <c r="L12" s="73">
        <v>15</v>
      </c>
      <c r="N12" s="243" t="str">
        <f t="shared" ref="N12:N36" si="0">I11</f>
        <v>Tardanza en la atencion</v>
      </c>
      <c r="O12" s="244"/>
      <c r="P12" s="243">
        <f t="shared" ref="P12:P36" si="1">L11</f>
        <v>35</v>
      </c>
      <c r="Q12" s="244"/>
    </row>
    <row r="13" spans="1:17" ht="16" customHeight="1" x14ac:dyDescent="0.2">
      <c r="A13" s="256"/>
      <c r="B13" s="257"/>
      <c r="C13" s="257"/>
      <c r="D13" s="257"/>
      <c r="E13" s="257"/>
      <c r="F13" s="258"/>
      <c r="H13" s="101">
        <v>3</v>
      </c>
      <c r="I13" s="248" t="s">
        <v>46</v>
      </c>
      <c r="J13" s="249"/>
      <c r="K13" s="250"/>
      <c r="L13" s="73">
        <v>25</v>
      </c>
      <c r="N13" s="243" t="str">
        <f t="shared" si="0"/>
        <v>Falta de personal medico</v>
      </c>
      <c r="O13" s="244"/>
      <c r="P13" s="243">
        <f t="shared" si="1"/>
        <v>15</v>
      </c>
      <c r="Q13" s="244"/>
    </row>
    <row r="14" spans="1:17" ht="15.5" customHeight="1" x14ac:dyDescent="0.2">
      <c r="A14" s="256"/>
      <c r="B14" s="257"/>
      <c r="C14" s="257"/>
      <c r="D14" s="257"/>
      <c r="E14" s="257"/>
      <c r="F14" s="258"/>
      <c r="H14" s="101">
        <v>4</v>
      </c>
      <c r="I14" s="248" t="s">
        <v>47</v>
      </c>
      <c r="J14" s="249"/>
      <c r="K14" s="250"/>
      <c r="L14" s="73">
        <v>40</v>
      </c>
      <c r="N14" s="243" t="str">
        <f t="shared" si="0"/>
        <v>Falta personal enfermeria</v>
      </c>
      <c r="O14" s="244"/>
      <c r="P14" s="243">
        <f t="shared" si="1"/>
        <v>25</v>
      </c>
      <c r="Q14" s="244"/>
    </row>
    <row r="15" spans="1:17" ht="15.5" customHeight="1" x14ac:dyDescent="0.2">
      <c r="A15" s="256"/>
      <c r="B15" s="257"/>
      <c r="C15" s="257"/>
      <c r="D15" s="257"/>
      <c r="E15" s="257"/>
      <c r="F15" s="258"/>
      <c r="H15" s="101">
        <v>5</v>
      </c>
      <c r="I15" s="248" t="s">
        <v>48</v>
      </c>
      <c r="J15" s="249"/>
      <c r="K15" s="250"/>
      <c r="L15" s="73">
        <v>15</v>
      </c>
      <c r="N15" s="243" t="str">
        <f t="shared" si="0"/>
        <v>Maltrato por falta de medico</v>
      </c>
      <c r="O15" s="244"/>
      <c r="P15" s="243">
        <f t="shared" si="1"/>
        <v>40</v>
      </c>
      <c r="Q15" s="244"/>
    </row>
    <row r="16" spans="1:17" ht="15.5" customHeight="1" x14ac:dyDescent="0.2">
      <c r="A16" s="256"/>
      <c r="B16" s="257"/>
      <c r="C16" s="257"/>
      <c r="D16" s="257"/>
      <c r="E16" s="257"/>
      <c r="F16" s="258"/>
      <c r="H16" s="101">
        <v>6</v>
      </c>
      <c r="I16" s="248" t="s">
        <v>49</v>
      </c>
      <c r="J16" s="249"/>
      <c r="K16" s="250"/>
      <c r="L16" s="73">
        <v>30</v>
      </c>
      <c r="N16" s="243" t="str">
        <f t="shared" si="0"/>
        <v>No hay medicamento</v>
      </c>
      <c r="O16" s="244"/>
      <c r="P16" s="243">
        <f t="shared" si="1"/>
        <v>15</v>
      </c>
      <c r="Q16" s="251"/>
    </row>
    <row r="17" spans="1:17" ht="15.5" customHeight="1" x14ac:dyDescent="0.2">
      <c r="A17" s="256"/>
      <c r="B17" s="257"/>
      <c r="C17" s="257"/>
      <c r="D17" s="257"/>
      <c r="E17" s="257"/>
      <c r="F17" s="258"/>
      <c r="H17" s="101">
        <v>7</v>
      </c>
      <c r="I17" s="248" t="s">
        <v>50</v>
      </c>
      <c r="J17" s="249"/>
      <c r="K17" s="250"/>
      <c r="L17" s="73">
        <v>35</v>
      </c>
      <c r="N17" s="243" t="str">
        <f t="shared" si="0"/>
        <v>Malacomunicacion de medico paciente</v>
      </c>
      <c r="O17" s="244"/>
      <c r="P17" s="243">
        <f t="shared" si="1"/>
        <v>30</v>
      </c>
      <c r="Q17" s="251"/>
    </row>
    <row r="18" spans="1:17" ht="15.5" customHeight="1" x14ac:dyDescent="0.2">
      <c r="A18" s="256"/>
      <c r="B18" s="257"/>
      <c r="C18" s="257"/>
      <c r="D18" s="257"/>
      <c r="E18" s="257"/>
      <c r="F18" s="258"/>
      <c r="H18" s="101">
        <v>8</v>
      </c>
      <c r="I18" s="248" t="s">
        <v>51</v>
      </c>
      <c r="J18" s="249"/>
      <c r="K18" s="250"/>
      <c r="L18" s="73">
        <v>75</v>
      </c>
      <c r="N18" s="243" t="str">
        <f t="shared" si="0"/>
        <v>Falta de infraestrura</v>
      </c>
      <c r="O18" s="244"/>
      <c r="P18" s="243">
        <f t="shared" si="1"/>
        <v>35</v>
      </c>
      <c r="Q18" s="251"/>
    </row>
    <row r="19" spans="1:17" ht="15.5" customHeight="1" x14ac:dyDescent="0.2">
      <c r="A19" s="256"/>
      <c r="B19" s="257"/>
      <c r="C19" s="257"/>
      <c r="D19" s="257"/>
      <c r="E19" s="257"/>
      <c r="F19" s="258"/>
      <c r="H19" s="101">
        <v>9</v>
      </c>
      <c r="I19" s="248" t="s">
        <v>52</v>
      </c>
      <c r="J19" s="249"/>
      <c r="K19" s="250"/>
      <c r="L19" s="73">
        <v>345</v>
      </c>
      <c r="N19" s="243" t="str">
        <f t="shared" si="0"/>
        <v>Infraestructura deteriorada</v>
      </c>
      <c r="O19" s="244"/>
      <c r="P19" s="243">
        <f t="shared" si="1"/>
        <v>75</v>
      </c>
      <c r="Q19" s="251"/>
    </row>
    <row r="20" spans="1:17" ht="15.5" customHeight="1" x14ac:dyDescent="0.2">
      <c r="A20" s="256"/>
      <c r="B20" s="257"/>
      <c r="C20" s="257"/>
      <c r="D20" s="257"/>
      <c r="E20" s="257"/>
      <c r="F20" s="258"/>
      <c r="H20" s="101">
        <v>10</v>
      </c>
      <c r="I20" s="248" t="s">
        <v>53</v>
      </c>
      <c r="J20" s="249"/>
      <c r="K20" s="250"/>
      <c r="L20" s="73">
        <v>60</v>
      </c>
      <c r="N20" s="243" t="str">
        <f t="shared" si="0"/>
        <v>Falla de proceso</v>
      </c>
      <c r="O20" s="244"/>
      <c r="P20" s="243">
        <f t="shared" si="1"/>
        <v>345</v>
      </c>
      <c r="Q20" s="251"/>
    </row>
    <row r="21" spans="1:17" ht="15.5" customHeight="1" x14ac:dyDescent="0.2">
      <c r="A21" s="256"/>
      <c r="B21" s="257"/>
      <c r="C21" s="257"/>
      <c r="D21" s="257"/>
      <c r="E21" s="257"/>
      <c r="F21" s="258"/>
      <c r="H21" s="101">
        <v>11</v>
      </c>
      <c r="I21" s="248" t="s">
        <v>54</v>
      </c>
      <c r="J21" s="249"/>
      <c r="K21" s="250"/>
      <c r="L21" s="73">
        <v>60</v>
      </c>
      <c r="N21" s="243" t="str">
        <f t="shared" si="0"/>
        <v xml:space="preserve">No hay procedimiento </v>
      </c>
      <c r="O21" s="244"/>
      <c r="P21" s="243">
        <f t="shared" si="1"/>
        <v>60</v>
      </c>
      <c r="Q21" s="251"/>
    </row>
    <row r="22" spans="1:17" ht="15.5" customHeight="1" x14ac:dyDescent="0.2">
      <c r="A22" s="256"/>
      <c r="B22" s="257"/>
      <c r="C22" s="257"/>
      <c r="D22" s="257"/>
      <c r="E22" s="257"/>
      <c r="F22" s="258"/>
      <c r="H22" s="101">
        <v>12</v>
      </c>
      <c r="I22" s="248" t="s">
        <v>55</v>
      </c>
      <c r="J22" s="249"/>
      <c r="K22" s="250"/>
      <c r="L22" s="73">
        <v>65</v>
      </c>
      <c r="N22" s="243" t="str">
        <f t="shared" si="0"/>
        <v>Falta de insumos</v>
      </c>
      <c r="O22" s="244"/>
      <c r="P22" s="243">
        <f t="shared" si="1"/>
        <v>60</v>
      </c>
      <c r="Q22" s="251"/>
    </row>
    <row r="23" spans="1:17" ht="15.5" customHeight="1" x14ac:dyDescent="0.2">
      <c r="A23" s="256"/>
      <c r="B23" s="257"/>
      <c r="C23" s="257"/>
      <c r="D23" s="257"/>
      <c r="E23" s="257"/>
      <c r="F23" s="258"/>
      <c r="H23" s="101">
        <v>13</v>
      </c>
      <c r="I23" s="248" t="s">
        <v>56</v>
      </c>
      <c r="J23" s="249"/>
      <c r="K23" s="250"/>
      <c r="L23" s="73">
        <v>45</v>
      </c>
      <c r="N23" s="243" t="str">
        <f t="shared" si="0"/>
        <v>Falta equipo medico</v>
      </c>
      <c r="O23" s="244"/>
      <c r="P23" s="243">
        <f t="shared" si="1"/>
        <v>65</v>
      </c>
      <c r="Q23" s="251"/>
    </row>
    <row r="24" spans="1:17" ht="15.5" customHeight="1" x14ac:dyDescent="0.2">
      <c r="A24" s="256"/>
      <c r="B24" s="257"/>
      <c r="C24" s="257"/>
      <c r="D24" s="257"/>
      <c r="E24" s="257"/>
      <c r="F24" s="258"/>
      <c r="H24" s="101">
        <v>14</v>
      </c>
      <c r="I24" s="248" t="s">
        <v>57</v>
      </c>
      <c r="J24" s="249"/>
      <c r="K24" s="250"/>
      <c r="L24" s="73">
        <v>115</v>
      </c>
      <c r="N24" s="243" t="str">
        <f t="shared" si="0"/>
        <v>Personal no calificado</v>
      </c>
      <c r="O24" s="244"/>
      <c r="P24" s="243">
        <f t="shared" si="1"/>
        <v>45</v>
      </c>
      <c r="Q24" s="251"/>
    </row>
    <row r="25" spans="1:17" ht="15.5" customHeight="1" x14ac:dyDescent="0.2">
      <c r="A25" s="256"/>
      <c r="B25" s="257"/>
      <c r="C25" s="257"/>
      <c r="D25" s="257"/>
      <c r="E25" s="257"/>
      <c r="F25" s="258"/>
      <c r="H25" s="101">
        <v>15</v>
      </c>
      <c r="I25" s="248" t="s">
        <v>58</v>
      </c>
      <c r="J25" s="249"/>
      <c r="K25" s="250"/>
      <c r="L25" s="73">
        <v>105</v>
      </c>
      <c r="N25" s="243" t="str">
        <f t="shared" si="0"/>
        <v>test</v>
      </c>
      <c r="O25" s="244"/>
      <c r="P25" s="243">
        <f t="shared" si="1"/>
        <v>115</v>
      </c>
      <c r="Q25" s="251"/>
    </row>
    <row r="26" spans="1:17" ht="15.5" customHeight="1" x14ac:dyDescent="0.2">
      <c r="A26" s="256"/>
      <c r="B26" s="257"/>
      <c r="C26" s="257"/>
      <c r="D26" s="257"/>
      <c r="E26" s="257"/>
      <c r="F26" s="258"/>
      <c r="H26" s="101">
        <v>16</v>
      </c>
      <c r="I26" s="248" t="s">
        <v>56</v>
      </c>
      <c r="J26" s="249"/>
      <c r="K26" s="250"/>
      <c r="L26" s="73">
        <v>105</v>
      </c>
      <c r="N26" s="243" t="str">
        <f t="shared" si="0"/>
        <v>Alfa</v>
      </c>
      <c r="O26" s="244"/>
      <c r="P26" s="243">
        <f t="shared" si="1"/>
        <v>105</v>
      </c>
      <c r="Q26" s="251"/>
    </row>
    <row r="27" spans="1:17" ht="15.5" customHeight="1" x14ac:dyDescent="0.2">
      <c r="A27" s="256"/>
      <c r="B27" s="257"/>
      <c r="C27" s="257"/>
      <c r="D27" s="257"/>
      <c r="E27" s="257"/>
      <c r="F27" s="258"/>
      <c r="H27" s="101">
        <v>17</v>
      </c>
      <c r="I27" s="248" t="s">
        <v>59</v>
      </c>
      <c r="J27" s="249"/>
      <c r="K27" s="250"/>
      <c r="L27" s="73">
        <v>115</v>
      </c>
      <c r="N27" s="243" t="str">
        <f t="shared" si="0"/>
        <v>Personal no calificado</v>
      </c>
      <c r="O27" s="244"/>
      <c r="P27" s="243">
        <f t="shared" si="1"/>
        <v>105</v>
      </c>
      <c r="Q27" s="251"/>
    </row>
    <row r="28" spans="1:17" ht="15.5" customHeight="1" x14ac:dyDescent="0.2">
      <c r="A28" s="256"/>
      <c r="B28" s="257"/>
      <c r="C28" s="257"/>
      <c r="D28" s="257"/>
      <c r="E28" s="257"/>
      <c r="F28" s="258"/>
      <c r="H28" s="101">
        <v>18</v>
      </c>
      <c r="I28" s="248"/>
      <c r="J28" s="249"/>
      <c r="K28" s="250"/>
      <c r="L28" s="73"/>
      <c r="N28" s="243" t="str">
        <f t="shared" si="0"/>
        <v>tes</v>
      </c>
      <c r="O28" s="244"/>
      <c r="P28" s="243">
        <f t="shared" si="1"/>
        <v>115</v>
      </c>
      <c r="Q28" s="251"/>
    </row>
    <row r="29" spans="1:17" ht="15.5" customHeight="1" x14ac:dyDescent="0.2">
      <c r="A29" s="256"/>
      <c r="B29" s="257"/>
      <c r="C29" s="257"/>
      <c r="D29" s="257"/>
      <c r="E29" s="257"/>
      <c r="F29" s="258"/>
      <c r="H29" s="101">
        <v>19</v>
      </c>
      <c r="I29" s="248"/>
      <c r="J29" s="249"/>
      <c r="K29" s="250"/>
      <c r="L29" s="73"/>
      <c r="N29" s="243">
        <f t="shared" si="0"/>
        <v>0</v>
      </c>
      <c r="O29" s="244"/>
      <c r="P29" s="243">
        <f t="shared" si="1"/>
        <v>0</v>
      </c>
      <c r="Q29" s="251"/>
    </row>
    <row r="30" spans="1:17" ht="15.5" customHeight="1" x14ac:dyDescent="0.2">
      <c r="A30" s="256"/>
      <c r="B30" s="257"/>
      <c r="C30" s="257"/>
      <c r="D30" s="257"/>
      <c r="E30" s="257"/>
      <c r="F30" s="258"/>
      <c r="H30" s="101">
        <v>20</v>
      </c>
      <c r="I30" s="248"/>
      <c r="J30" s="249"/>
      <c r="K30" s="250"/>
      <c r="L30" s="73"/>
      <c r="N30" s="243">
        <f t="shared" si="0"/>
        <v>0</v>
      </c>
      <c r="O30" s="244"/>
      <c r="P30" s="243">
        <f t="shared" si="1"/>
        <v>0</v>
      </c>
      <c r="Q30" s="251"/>
    </row>
    <row r="31" spans="1:17" ht="15.5" customHeight="1" x14ac:dyDescent="0.2">
      <c r="A31" s="256"/>
      <c r="B31" s="257"/>
      <c r="C31" s="257"/>
      <c r="D31" s="257"/>
      <c r="E31" s="257"/>
      <c r="F31" s="258"/>
      <c r="H31" s="101">
        <v>21</v>
      </c>
      <c r="I31" s="248"/>
      <c r="J31" s="249"/>
      <c r="K31" s="250"/>
      <c r="L31" s="73"/>
      <c r="N31" s="243">
        <f t="shared" si="0"/>
        <v>0</v>
      </c>
      <c r="O31" s="244"/>
      <c r="P31" s="243">
        <f t="shared" si="1"/>
        <v>0</v>
      </c>
      <c r="Q31" s="251"/>
    </row>
    <row r="32" spans="1:17" ht="15.5" customHeight="1" x14ac:dyDescent="0.2">
      <c r="A32" s="256"/>
      <c r="B32" s="257"/>
      <c r="C32" s="257"/>
      <c r="D32" s="257"/>
      <c r="E32" s="257"/>
      <c r="F32" s="258"/>
      <c r="H32" s="101">
        <v>22</v>
      </c>
      <c r="I32" s="248"/>
      <c r="J32" s="249"/>
      <c r="K32" s="250"/>
      <c r="L32" s="73"/>
      <c r="N32" s="243">
        <f t="shared" si="0"/>
        <v>0</v>
      </c>
      <c r="O32" s="244"/>
      <c r="P32" s="243">
        <f t="shared" si="1"/>
        <v>0</v>
      </c>
      <c r="Q32" s="251"/>
    </row>
    <row r="33" spans="1:17" ht="15.5" customHeight="1" x14ac:dyDescent="0.2">
      <c r="A33" s="256"/>
      <c r="B33" s="257"/>
      <c r="C33" s="257"/>
      <c r="D33" s="257"/>
      <c r="E33" s="257"/>
      <c r="F33" s="258"/>
      <c r="H33" s="101">
        <v>23</v>
      </c>
      <c r="I33" s="248"/>
      <c r="J33" s="249"/>
      <c r="K33" s="250"/>
      <c r="L33" s="73"/>
      <c r="N33" s="243">
        <f t="shared" si="0"/>
        <v>0</v>
      </c>
      <c r="O33" s="244"/>
      <c r="P33" s="243">
        <f t="shared" si="1"/>
        <v>0</v>
      </c>
      <c r="Q33" s="251"/>
    </row>
    <row r="34" spans="1:17" ht="15.5" customHeight="1" x14ac:dyDescent="0.2">
      <c r="A34" s="256"/>
      <c r="B34" s="257"/>
      <c r="C34" s="257"/>
      <c r="D34" s="257"/>
      <c r="E34" s="257"/>
      <c r="F34" s="258"/>
      <c r="H34" s="101">
        <v>24</v>
      </c>
      <c r="I34" s="248"/>
      <c r="J34" s="249"/>
      <c r="K34" s="250"/>
      <c r="L34" s="73"/>
      <c r="N34" s="243">
        <f t="shared" si="0"/>
        <v>0</v>
      </c>
      <c r="O34" s="244"/>
      <c r="P34" s="243">
        <f t="shared" si="1"/>
        <v>0</v>
      </c>
      <c r="Q34" s="251"/>
    </row>
    <row r="35" spans="1:17" ht="16" customHeight="1" thickBot="1" x14ac:dyDescent="0.25">
      <c r="A35" s="259"/>
      <c r="B35" s="260"/>
      <c r="C35" s="260"/>
      <c r="D35" s="260"/>
      <c r="E35" s="260"/>
      <c r="F35" s="261"/>
      <c r="H35" s="102">
        <v>25</v>
      </c>
      <c r="I35" s="262"/>
      <c r="J35" s="262"/>
      <c r="K35" s="262"/>
      <c r="L35" s="74"/>
      <c r="N35" s="243">
        <f t="shared" si="0"/>
        <v>0</v>
      </c>
      <c r="O35" s="244"/>
      <c r="P35" s="243">
        <f t="shared" si="1"/>
        <v>0</v>
      </c>
      <c r="Q35" s="251"/>
    </row>
    <row r="36" spans="1:17" ht="14.5" customHeight="1" x14ac:dyDescent="0.2">
      <c r="A36" s="103"/>
      <c r="B36" s="103"/>
      <c r="C36" s="103"/>
      <c r="D36" s="103"/>
      <c r="E36" s="103"/>
      <c r="F36" s="103"/>
      <c r="H36" s="71"/>
      <c r="I36" s="71"/>
      <c r="J36" s="71"/>
      <c r="K36" s="71"/>
      <c r="N36" s="243">
        <f t="shared" si="0"/>
        <v>0</v>
      </c>
      <c r="O36" s="244"/>
      <c r="P36" s="243">
        <f t="shared" si="1"/>
        <v>0</v>
      </c>
      <c r="Q36" s="251"/>
    </row>
    <row r="37" spans="1:17" ht="14.5" customHeight="1" x14ac:dyDescent="0.2">
      <c r="A37" s="103"/>
      <c r="B37" s="103"/>
      <c r="C37" s="103"/>
      <c r="D37" s="103"/>
      <c r="E37" s="103"/>
      <c r="F37" s="103"/>
      <c r="H37" s="71"/>
      <c r="I37" s="71"/>
      <c r="J37" s="71"/>
      <c r="K37" s="71"/>
    </row>
    <row r="38" spans="1:17" ht="14.5" customHeight="1" x14ac:dyDescent="0.2">
      <c r="A38" s="103"/>
      <c r="B38" s="103"/>
      <c r="C38" s="103"/>
      <c r="D38" s="103"/>
      <c r="E38" s="103"/>
      <c r="F38" s="103"/>
      <c r="H38" s="71"/>
      <c r="I38" s="71"/>
      <c r="J38" s="71"/>
      <c r="K38" s="71"/>
    </row>
    <row r="39" spans="1:17" x14ac:dyDescent="0.2">
      <c r="H39" s="71"/>
      <c r="I39" s="71"/>
      <c r="J39" s="71"/>
      <c r="K39" s="71"/>
    </row>
    <row r="44" spans="1:17" ht="113.25" customHeight="1" x14ac:dyDescent="0.2">
      <c r="H44" s="71"/>
      <c r="I44" s="71"/>
      <c r="J44" s="71"/>
      <c r="K44" s="71"/>
    </row>
    <row r="45" spans="1:17" x14ac:dyDescent="0.2">
      <c r="H45" s="71"/>
      <c r="I45" s="71"/>
      <c r="J45" s="71"/>
      <c r="K45" s="71"/>
    </row>
    <row r="49" spans="2:3" x14ac:dyDescent="0.2">
      <c r="B49" s="252"/>
      <c r="C49" s="252"/>
    </row>
  </sheetData>
  <mergeCells count="87">
    <mergeCell ref="A11:F35"/>
    <mergeCell ref="I34:K34"/>
    <mergeCell ref="N36:O36"/>
    <mergeCell ref="P36:Q36"/>
    <mergeCell ref="I35:K35"/>
    <mergeCell ref="N34:O34"/>
    <mergeCell ref="P34:Q34"/>
    <mergeCell ref="N35:O35"/>
    <mergeCell ref="P35:Q35"/>
    <mergeCell ref="N32:O32"/>
    <mergeCell ref="P32:Q32"/>
    <mergeCell ref="N33:O33"/>
    <mergeCell ref="P33:Q33"/>
    <mergeCell ref="N30:O30"/>
    <mergeCell ref="P30:Q30"/>
    <mergeCell ref="N31:O31"/>
    <mergeCell ref="B49:C49"/>
    <mergeCell ref="A2:G2"/>
    <mergeCell ref="B4:G4"/>
    <mergeCell ref="B5:G5"/>
    <mergeCell ref="I32:K32"/>
    <mergeCell ref="I33:K33"/>
    <mergeCell ref="I30:K30"/>
    <mergeCell ref="I31:K31"/>
    <mergeCell ref="I28:K28"/>
    <mergeCell ref="I29:K29"/>
    <mergeCell ref="I24:K24"/>
    <mergeCell ref="I25:K25"/>
    <mergeCell ref="I22:K22"/>
    <mergeCell ref="I20:K20"/>
    <mergeCell ref="I18:K18"/>
    <mergeCell ref="I16:K16"/>
    <mergeCell ref="P31:Q31"/>
    <mergeCell ref="I26:K26"/>
    <mergeCell ref="N28:O28"/>
    <mergeCell ref="P28:Q28"/>
    <mergeCell ref="I27:K27"/>
    <mergeCell ref="N29:O29"/>
    <mergeCell ref="P29:Q29"/>
    <mergeCell ref="N26:O26"/>
    <mergeCell ref="P26:Q26"/>
    <mergeCell ref="N27:O27"/>
    <mergeCell ref="P27:Q27"/>
    <mergeCell ref="N24:O24"/>
    <mergeCell ref="P24:Q24"/>
    <mergeCell ref="I23:K23"/>
    <mergeCell ref="N25:O25"/>
    <mergeCell ref="P25:Q25"/>
    <mergeCell ref="N22:O22"/>
    <mergeCell ref="P22:Q22"/>
    <mergeCell ref="I21:K21"/>
    <mergeCell ref="N23:O23"/>
    <mergeCell ref="P23:Q23"/>
    <mergeCell ref="N20:O20"/>
    <mergeCell ref="P20:Q20"/>
    <mergeCell ref="I19:K19"/>
    <mergeCell ref="N21:O21"/>
    <mergeCell ref="P21:Q21"/>
    <mergeCell ref="N18:O18"/>
    <mergeCell ref="P18:Q18"/>
    <mergeCell ref="I17:K17"/>
    <mergeCell ref="N19:O19"/>
    <mergeCell ref="P19:Q19"/>
    <mergeCell ref="N16:O16"/>
    <mergeCell ref="P16:Q16"/>
    <mergeCell ref="I15:K15"/>
    <mergeCell ref="N17:O17"/>
    <mergeCell ref="P17:Q17"/>
    <mergeCell ref="N14:O14"/>
    <mergeCell ref="P14:Q14"/>
    <mergeCell ref="I13:K13"/>
    <mergeCell ref="N15:O15"/>
    <mergeCell ref="P15:Q15"/>
    <mergeCell ref="N13:O13"/>
    <mergeCell ref="P13:Q13"/>
    <mergeCell ref="I14:K14"/>
    <mergeCell ref="N11:O11"/>
    <mergeCell ref="P11:Q11"/>
    <mergeCell ref="N12:O12"/>
    <mergeCell ref="P12:Q12"/>
    <mergeCell ref="I11:K11"/>
    <mergeCell ref="I12:K12"/>
    <mergeCell ref="A9:F9"/>
    <mergeCell ref="I9:K10"/>
    <mergeCell ref="L9:L10"/>
    <mergeCell ref="H9:H10"/>
    <mergeCell ref="A10:F10"/>
  </mergeCells>
  <pageMargins left="0.7" right="0.7" top="0.75" bottom="0.75" header="0.3" footer="0.3"/>
  <pageSetup scale="60" orientation="portrait" r:id="rId1"/>
  <colBreaks count="1" manualBreakCount="1">
    <brk id="5" min="5" max="49"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2:J27"/>
  <sheetViews>
    <sheetView zoomScale="85" zoomScaleNormal="85" workbookViewId="0">
      <selection activeCell="F45" sqref="F45"/>
    </sheetView>
  </sheetViews>
  <sheetFormatPr baseColWidth="10" defaultColWidth="10.83203125" defaultRowHeight="15" x14ac:dyDescent="0.2"/>
  <cols>
    <col min="1" max="1" width="10" style="71" customWidth="1"/>
    <col min="2" max="2" width="32.83203125" style="71" customWidth="1"/>
    <col min="3" max="3" width="18.83203125" style="71" customWidth="1"/>
    <col min="4" max="4" width="10" style="71" customWidth="1"/>
    <col min="5" max="5" width="33.5" style="71" customWidth="1"/>
    <col min="6" max="6" width="10" style="71" customWidth="1"/>
    <col min="7" max="9" width="13.83203125" style="71" customWidth="1"/>
    <col min="10" max="16384" width="10.83203125" style="71"/>
  </cols>
  <sheetData>
    <row r="2" spans="1:10" ht="34" x14ac:dyDescent="0.2">
      <c r="A2" s="75" t="s">
        <v>60</v>
      </c>
      <c r="B2" s="75" t="s">
        <v>42</v>
      </c>
      <c r="C2" s="76" t="s">
        <v>61</v>
      </c>
      <c r="D2" s="263" t="s">
        <v>62</v>
      </c>
      <c r="E2" s="263"/>
      <c r="F2" s="263"/>
      <c r="G2" s="76" t="s">
        <v>63</v>
      </c>
      <c r="H2" s="76" t="s">
        <v>64</v>
      </c>
      <c r="I2" s="76" t="s">
        <v>65</v>
      </c>
    </row>
    <row r="3" spans="1:10" x14ac:dyDescent="0.2">
      <c r="A3" s="77">
        <f>IF(C3="","",_xlfn.RANK.EQ(C3,$C$3:$C$3:$C$27)+COUNTIF(C$3:C3,C3)-1)</f>
        <v>12</v>
      </c>
      <c r="B3" s="78" t="str">
        <f>IF(ISBLANK('Diagrama de Pareto'!N12)=TRUE,"",'Diagrama de Pareto'!N12)</f>
        <v>Tardanza en la atencion</v>
      </c>
      <c r="C3" s="79">
        <f>IF(ISBLANK('Diagrama de Pareto'!P12)=TRUE,"",'Diagrama de Pareto'!P12)</f>
        <v>35</v>
      </c>
      <c r="D3" s="80">
        <v>1</v>
      </c>
      <c r="E3" s="78" t="str">
        <f t="shared" ref="E3:E27" si="0">IF(C3="","",INDEX($A$3:$C$27,MATCH(D3,$A$3:$A$27,0),2))</f>
        <v>Falla de proceso</v>
      </c>
      <c r="F3" s="78">
        <f t="shared" ref="F3:F27" si="1">IF(C3="","",INDEX($A$3:$C$27,MATCH(D3,$A$3:$A$27,0),3))</f>
        <v>345</v>
      </c>
      <c r="G3" s="78">
        <f>IF(C3="","",F3)</f>
        <v>345</v>
      </c>
      <c r="H3" s="81">
        <f>F3/(SUM(F3:F27))</f>
        <v>0.26848249027237353</v>
      </c>
      <c r="I3" s="81">
        <f>IF(C3="","",H3)</f>
        <v>0.26848249027237353</v>
      </c>
      <c r="J3" s="82"/>
    </row>
    <row r="4" spans="1:10" x14ac:dyDescent="0.2">
      <c r="A4" s="77">
        <f>IF(C4="","",_xlfn.RANK.EQ(C4,$C$3:$C$3:$C$27)+COUNTIF(C$3:C4,C4)-1)</f>
        <v>16</v>
      </c>
      <c r="B4" s="79" t="str">
        <f>IF(ISBLANK('Diagrama de Pareto'!N13)=TRUE,"",'Diagrama de Pareto'!N13)</f>
        <v>Falta de personal medico</v>
      </c>
      <c r="C4" s="79">
        <f>IF(ISBLANK('Diagrama de Pareto'!P13)=TRUE,"",'Diagrama de Pareto'!P13)</f>
        <v>15</v>
      </c>
      <c r="D4" s="83">
        <v>2</v>
      </c>
      <c r="E4" s="78" t="str">
        <f t="shared" si="0"/>
        <v>test</v>
      </c>
      <c r="F4" s="78">
        <f t="shared" si="1"/>
        <v>115</v>
      </c>
      <c r="G4" s="79">
        <f>F4+G3</f>
        <v>460</v>
      </c>
      <c r="H4" s="81">
        <f t="shared" ref="H4:H27" si="2">IF(C4="","",F4/SUM($F$3:$F$27))</f>
        <v>8.9494163424124515E-2</v>
      </c>
      <c r="I4" s="84">
        <f t="shared" ref="I4:I27" si="3">IF(C4="","",I3+H4)</f>
        <v>0.35797665369649806</v>
      </c>
      <c r="J4" s="82"/>
    </row>
    <row r="5" spans="1:10" x14ac:dyDescent="0.2">
      <c r="A5" s="77">
        <f>IF(C5="","",_xlfn.RANK.EQ(C5,$C$3:$C$3:$C$27)+COUNTIF(C$3:C5,C5)-1)</f>
        <v>15</v>
      </c>
      <c r="B5" s="79" t="str">
        <f>IF(ISBLANK('Diagrama de Pareto'!N14)=TRUE,"",'Diagrama de Pareto'!N14)</f>
        <v>Falta personal enfermeria</v>
      </c>
      <c r="C5" s="79">
        <f>IF(ISBLANK('Diagrama de Pareto'!P14)=TRUE,"",'Diagrama de Pareto'!P14)</f>
        <v>25</v>
      </c>
      <c r="D5" s="83">
        <v>3</v>
      </c>
      <c r="E5" s="78" t="str">
        <f t="shared" si="0"/>
        <v>tes</v>
      </c>
      <c r="F5" s="78">
        <f t="shared" si="1"/>
        <v>115</v>
      </c>
      <c r="G5" s="79">
        <f t="shared" ref="G5:G18" si="4">F5+G4</f>
        <v>575</v>
      </c>
      <c r="H5" s="81">
        <f t="shared" si="2"/>
        <v>8.9494163424124515E-2</v>
      </c>
      <c r="I5" s="84">
        <f t="shared" si="3"/>
        <v>0.44747081712062259</v>
      </c>
      <c r="J5" s="82"/>
    </row>
    <row r="6" spans="1:10" x14ac:dyDescent="0.2">
      <c r="A6" s="77">
        <f>IF(C6="","",_xlfn.RANK.EQ(C6,$C$3:$C$3:$C$27)+COUNTIF(C$3:C6,C6)-1)</f>
        <v>11</v>
      </c>
      <c r="B6" s="79" t="str">
        <f>IF(ISBLANK('Diagrama de Pareto'!N15)=TRUE,"",'Diagrama de Pareto'!N15)</f>
        <v>Maltrato por falta de medico</v>
      </c>
      <c r="C6" s="79">
        <f>IF(ISBLANK('Diagrama de Pareto'!P15)=TRUE,"",'Diagrama de Pareto'!P15)</f>
        <v>40</v>
      </c>
      <c r="D6" s="83">
        <v>4</v>
      </c>
      <c r="E6" s="78" t="str">
        <f t="shared" si="0"/>
        <v>Alfa</v>
      </c>
      <c r="F6" s="78">
        <f t="shared" si="1"/>
        <v>105</v>
      </c>
      <c r="G6" s="79">
        <f t="shared" si="4"/>
        <v>680</v>
      </c>
      <c r="H6" s="81">
        <f t="shared" si="2"/>
        <v>8.171206225680934E-2</v>
      </c>
      <c r="I6" s="84">
        <f t="shared" si="3"/>
        <v>0.52918287937743191</v>
      </c>
    </row>
    <row r="7" spans="1:10" x14ac:dyDescent="0.2">
      <c r="A7" s="77">
        <f>IF(C7="","",_xlfn.RANK.EQ(C7,$C$3:$C$3:$C$27)+COUNTIF(C$3:C7,C7)-1)</f>
        <v>17</v>
      </c>
      <c r="B7" s="79" t="str">
        <f>IF(ISBLANK('Diagrama de Pareto'!N16)=TRUE,"",'Diagrama de Pareto'!N16)</f>
        <v>No hay medicamento</v>
      </c>
      <c r="C7" s="79">
        <f>IF(ISBLANK('Diagrama de Pareto'!P16)=TRUE,"",'Diagrama de Pareto'!P16)</f>
        <v>15</v>
      </c>
      <c r="D7" s="83">
        <v>5</v>
      </c>
      <c r="E7" s="78" t="str">
        <f t="shared" si="0"/>
        <v>Personal no calificado</v>
      </c>
      <c r="F7" s="78">
        <f t="shared" si="1"/>
        <v>105</v>
      </c>
      <c r="G7" s="79">
        <f t="shared" si="4"/>
        <v>785</v>
      </c>
      <c r="H7" s="81">
        <f t="shared" si="2"/>
        <v>8.171206225680934E-2</v>
      </c>
      <c r="I7" s="84">
        <f t="shared" si="3"/>
        <v>0.6108949416342413</v>
      </c>
    </row>
    <row r="8" spans="1:10" x14ac:dyDescent="0.2">
      <c r="A8" s="77">
        <f>IF(C8="","",_xlfn.RANK.EQ(C8,$C$3:$C$3:$C$27)+COUNTIF(C$3:C8,C8)-1)</f>
        <v>14</v>
      </c>
      <c r="B8" s="79" t="str">
        <f>IF(ISBLANK('Diagrama de Pareto'!N17)=TRUE,"",'Diagrama de Pareto'!N17)</f>
        <v>Malacomunicacion de medico paciente</v>
      </c>
      <c r="C8" s="79">
        <f>IF(ISBLANK('Diagrama de Pareto'!P17)=TRUE,"",'Diagrama de Pareto'!P17)</f>
        <v>30</v>
      </c>
      <c r="D8" s="83">
        <v>6</v>
      </c>
      <c r="E8" s="78" t="str">
        <f t="shared" si="0"/>
        <v>Infraestructura deteriorada</v>
      </c>
      <c r="F8" s="78">
        <f t="shared" si="1"/>
        <v>75</v>
      </c>
      <c r="G8" s="79">
        <f t="shared" si="4"/>
        <v>860</v>
      </c>
      <c r="H8" s="81">
        <f t="shared" si="2"/>
        <v>5.8365758754863814E-2</v>
      </c>
      <c r="I8" s="84">
        <f t="shared" si="3"/>
        <v>0.66926070038910512</v>
      </c>
    </row>
    <row r="9" spans="1:10" x14ac:dyDescent="0.2">
      <c r="A9" s="77">
        <f>IF(C9="","",_xlfn.RANK.EQ(C9,$C$3:$C$3:$C$27)+COUNTIF(C$3:C9,C9)-1)</f>
        <v>13</v>
      </c>
      <c r="B9" s="79" t="str">
        <f>IF(ISBLANK('Diagrama de Pareto'!N18)=TRUE,"",'Diagrama de Pareto'!N18)</f>
        <v>Falta de infraestrura</v>
      </c>
      <c r="C9" s="79">
        <f>IF(ISBLANK('Diagrama de Pareto'!P18)=TRUE,"",'Diagrama de Pareto'!P18)</f>
        <v>35</v>
      </c>
      <c r="D9" s="83">
        <v>7</v>
      </c>
      <c r="E9" s="78" t="str">
        <f t="shared" si="0"/>
        <v>Falta equipo medico</v>
      </c>
      <c r="F9" s="78">
        <f t="shared" si="1"/>
        <v>65</v>
      </c>
      <c r="G9" s="79">
        <f t="shared" si="4"/>
        <v>925</v>
      </c>
      <c r="H9" s="81">
        <f t="shared" si="2"/>
        <v>5.0583657587548639E-2</v>
      </c>
      <c r="I9" s="84">
        <f t="shared" si="3"/>
        <v>0.7198443579766538</v>
      </c>
    </row>
    <row r="10" spans="1:10" x14ac:dyDescent="0.2">
      <c r="A10" s="77">
        <f>IF(C10="","",_xlfn.RANK.EQ(C10,$C$3:$C$3:$C$27)+COUNTIF(C$3:C10,C10)-1)</f>
        <v>6</v>
      </c>
      <c r="B10" s="79" t="str">
        <f>IF(ISBLANK('Diagrama de Pareto'!N19)=TRUE,"",'Diagrama de Pareto'!N19)</f>
        <v>Infraestructura deteriorada</v>
      </c>
      <c r="C10" s="79">
        <f>IF(ISBLANK('Diagrama de Pareto'!P19)=TRUE,"",'Diagrama de Pareto'!P19)</f>
        <v>75</v>
      </c>
      <c r="D10" s="83">
        <v>8</v>
      </c>
      <c r="E10" s="78" t="str">
        <f t="shared" si="0"/>
        <v xml:space="preserve">No hay procedimiento </v>
      </c>
      <c r="F10" s="78">
        <f t="shared" si="1"/>
        <v>60</v>
      </c>
      <c r="G10" s="79">
        <f t="shared" si="4"/>
        <v>985</v>
      </c>
      <c r="H10" s="81">
        <f t="shared" si="2"/>
        <v>4.6692607003891051E-2</v>
      </c>
      <c r="I10" s="84">
        <f t="shared" si="3"/>
        <v>0.76653696498054491</v>
      </c>
    </row>
    <row r="11" spans="1:10" x14ac:dyDescent="0.2">
      <c r="A11" s="77">
        <f>IF(C11="","",_xlfn.RANK.EQ(C11,$C$3:$C$3:$C$27)+COUNTIF(C$3:C11,C11)-1)</f>
        <v>1</v>
      </c>
      <c r="B11" s="79" t="str">
        <f>IF(ISBLANK('Diagrama de Pareto'!N20)=TRUE,"",'Diagrama de Pareto'!N20)</f>
        <v>Falla de proceso</v>
      </c>
      <c r="C11" s="79">
        <f>IF(ISBLANK('Diagrama de Pareto'!P20)=TRUE,"",'Diagrama de Pareto'!P20)</f>
        <v>345</v>
      </c>
      <c r="D11" s="83">
        <v>9</v>
      </c>
      <c r="E11" s="78" t="str">
        <f t="shared" si="0"/>
        <v>Falta de insumos</v>
      </c>
      <c r="F11" s="78">
        <f t="shared" si="1"/>
        <v>60</v>
      </c>
      <c r="G11" s="79">
        <f t="shared" si="4"/>
        <v>1045</v>
      </c>
      <c r="H11" s="81">
        <f t="shared" si="2"/>
        <v>4.6692607003891051E-2</v>
      </c>
      <c r="I11" s="84">
        <f t="shared" si="3"/>
        <v>0.81322957198443602</v>
      </c>
    </row>
    <row r="12" spans="1:10" x14ac:dyDescent="0.2">
      <c r="A12" s="77">
        <f>IF(C12="","",_xlfn.RANK.EQ(C12,$C$3:$C$3:$C$27)+COUNTIF(C$3:C12,C12)-1)</f>
        <v>8</v>
      </c>
      <c r="B12" s="79" t="str">
        <f>IF(ISBLANK('Diagrama de Pareto'!N21)=TRUE,"",'Diagrama de Pareto'!N21)</f>
        <v xml:space="preserve">No hay procedimiento </v>
      </c>
      <c r="C12" s="79">
        <f>IF(ISBLANK('Diagrama de Pareto'!P21)=TRUE,"",'Diagrama de Pareto'!P21)</f>
        <v>60</v>
      </c>
      <c r="D12" s="83">
        <v>10</v>
      </c>
      <c r="E12" s="78" t="str">
        <f t="shared" si="0"/>
        <v>Personal no calificado</v>
      </c>
      <c r="F12" s="78">
        <f t="shared" si="1"/>
        <v>45</v>
      </c>
      <c r="G12" s="79">
        <f t="shared" si="4"/>
        <v>1090</v>
      </c>
      <c r="H12" s="81">
        <f t="shared" si="2"/>
        <v>3.5019455252918288E-2</v>
      </c>
      <c r="I12" s="84">
        <f t="shared" si="3"/>
        <v>0.84824902723735429</v>
      </c>
    </row>
    <row r="13" spans="1:10" x14ac:dyDescent="0.2">
      <c r="A13" s="77">
        <f>IF(C13="","",_xlfn.RANK.EQ(C13,$C$3:$C$3:$C$27)+COUNTIF(C$3:C13,C13)-1)</f>
        <v>9</v>
      </c>
      <c r="B13" s="79" t="str">
        <f>IF(ISBLANK('Diagrama de Pareto'!N22)=TRUE,"",'Diagrama de Pareto'!N22)</f>
        <v>Falta de insumos</v>
      </c>
      <c r="C13" s="79">
        <f>IF(ISBLANK('Diagrama de Pareto'!P22)=TRUE,"",'Diagrama de Pareto'!P22)</f>
        <v>60</v>
      </c>
      <c r="D13" s="83">
        <v>11</v>
      </c>
      <c r="E13" s="78" t="str">
        <f t="shared" si="0"/>
        <v>Maltrato por falta de medico</v>
      </c>
      <c r="F13" s="78">
        <f t="shared" si="1"/>
        <v>40</v>
      </c>
      <c r="G13" s="79">
        <f t="shared" si="4"/>
        <v>1130</v>
      </c>
      <c r="H13" s="81">
        <f t="shared" si="2"/>
        <v>3.1128404669260701E-2</v>
      </c>
      <c r="I13" s="84">
        <f t="shared" si="3"/>
        <v>0.87937743190661499</v>
      </c>
    </row>
    <row r="14" spans="1:10" x14ac:dyDescent="0.2">
      <c r="A14" s="77">
        <f>IF(C14="","",_xlfn.RANK.EQ(C14,$C$3:$C$3:$C$27)+COUNTIF(C$3:C14,C14)-1)</f>
        <v>7</v>
      </c>
      <c r="B14" s="79" t="str">
        <f>IF(ISBLANK('Diagrama de Pareto'!N23)=TRUE,"",'Diagrama de Pareto'!N23)</f>
        <v>Falta equipo medico</v>
      </c>
      <c r="C14" s="79">
        <f>IF(ISBLANK('Diagrama de Pareto'!P23)=TRUE,"",'Diagrama de Pareto'!P23)</f>
        <v>65</v>
      </c>
      <c r="D14" s="83">
        <v>12</v>
      </c>
      <c r="E14" s="78" t="str">
        <f t="shared" si="0"/>
        <v>Tardanza en la atencion</v>
      </c>
      <c r="F14" s="78">
        <f t="shared" si="1"/>
        <v>35</v>
      </c>
      <c r="G14" s="79">
        <f t="shared" si="4"/>
        <v>1165</v>
      </c>
      <c r="H14" s="81">
        <f t="shared" si="2"/>
        <v>2.7237354085603113E-2</v>
      </c>
      <c r="I14" s="84">
        <f t="shared" si="3"/>
        <v>0.90661478599221812</v>
      </c>
    </row>
    <row r="15" spans="1:10" x14ac:dyDescent="0.2">
      <c r="A15" s="77">
        <f>IF(C15="","",_xlfn.RANK.EQ(C15,$C$3:$C$3:$C$27)+COUNTIF(C$3:C15,C15)-1)</f>
        <v>10</v>
      </c>
      <c r="B15" s="79" t="str">
        <f>IF(ISBLANK('Diagrama de Pareto'!N24)=TRUE,"",'Diagrama de Pareto'!N24)</f>
        <v>Personal no calificado</v>
      </c>
      <c r="C15" s="79">
        <f>IF(ISBLANK('Diagrama de Pareto'!P24)=TRUE,"",'Diagrama de Pareto'!P24)</f>
        <v>45</v>
      </c>
      <c r="D15" s="83">
        <v>13</v>
      </c>
      <c r="E15" s="78" t="str">
        <f t="shared" si="0"/>
        <v>Falta de infraestrura</v>
      </c>
      <c r="F15" s="78">
        <f t="shared" si="1"/>
        <v>35</v>
      </c>
      <c r="G15" s="79">
        <f t="shared" si="4"/>
        <v>1200</v>
      </c>
      <c r="H15" s="81">
        <f t="shared" si="2"/>
        <v>2.7237354085603113E-2</v>
      </c>
      <c r="I15" s="84">
        <f t="shared" si="3"/>
        <v>0.93385214007782125</v>
      </c>
    </row>
    <row r="16" spans="1:10" x14ac:dyDescent="0.2">
      <c r="A16" s="77">
        <f>IF(C16="","",_xlfn.RANK.EQ(C16,$C$3:$C$3:$C$27)+COUNTIF(C$3:C16,C16)-1)</f>
        <v>2</v>
      </c>
      <c r="B16" s="79" t="str">
        <f>IF(ISBLANK('Diagrama de Pareto'!N25)=TRUE,"",'Diagrama de Pareto'!N25)</f>
        <v>test</v>
      </c>
      <c r="C16" s="79">
        <f>IF(ISBLANK('Diagrama de Pareto'!P25)=TRUE,"",'Diagrama de Pareto'!P25)</f>
        <v>115</v>
      </c>
      <c r="D16" s="83">
        <v>14</v>
      </c>
      <c r="E16" s="78" t="str">
        <f t="shared" si="0"/>
        <v>Malacomunicacion de medico paciente</v>
      </c>
      <c r="F16" s="78">
        <f t="shared" si="1"/>
        <v>30</v>
      </c>
      <c r="G16" s="79">
        <f t="shared" si="4"/>
        <v>1230</v>
      </c>
      <c r="H16" s="81">
        <f t="shared" si="2"/>
        <v>2.3346303501945526E-2</v>
      </c>
      <c r="I16" s="84">
        <f t="shared" si="3"/>
        <v>0.9571984435797668</v>
      </c>
    </row>
    <row r="17" spans="1:9" x14ac:dyDescent="0.2">
      <c r="A17" s="77">
        <f>IF(C17="","",_xlfn.RANK.EQ(C17,$C$3:$C$3:$C$27)+COUNTIF(C$3:C17,C17)-1)</f>
        <v>4</v>
      </c>
      <c r="B17" s="79" t="str">
        <f>IF(ISBLANK('Diagrama de Pareto'!N26)=TRUE,"",'Diagrama de Pareto'!N26)</f>
        <v>Alfa</v>
      </c>
      <c r="C17" s="79">
        <f>IF(ISBLANK('Diagrama de Pareto'!P26)=TRUE,"",'Diagrama de Pareto'!P26)</f>
        <v>105</v>
      </c>
      <c r="D17" s="83">
        <v>15</v>
      </c>
      <c r="E17" s="78" t="str">
        <f t="shared" si="0"/>
        <v>Falta personal enfermeria</v>
      </c>
      <c r="F17" s="78">
        <f t="shared" si="1"/>
        <v>25</v>
      </c>
      <c r="G17" s="79">
        <f t="shared" si="4"/>
        <v>1255</v>
      </c>
      <c r="H17" s="81">
        <f t="shared" si="2"/>
        <v>1.9455252918287938E-2</v>
      </c>
      <c r="I17" s="84">
        <f t="shared" si="3"/>
        <v>0.97665369649805478</v>
      </c>
    </row>
    <row r="18" spans="1:9" x14ac:dyDescent="0.2">
      <c r="A18" s="77">
        <f>IF(C18="","",_xlfn.RANK.EQ(C18,$C$3:$C$3:$C$27)+COUNTIF(C$3:C18,C18)-1)</f>
        <v>5</v>
      </c>
      <c r="B18" s="79" t="str">
        <f>IF(ISBLANK('Diagrama de Pareto'!N27)=TRUE,"",'Diagrama de Pareto'!N27)</f>
        <v>Personal no calificado</v>
      </c>
      <c r="C18" s="79">
        <f>IF(ISBLANK('Diagrama de Pareto'!P27)=TRUE,"",'Diagrama de Pareto'!P27)</f>
        <v>105</v>
      </c>
      <c r="D18" s="83">
        <v>16</v>
      </c>
      <c r="E18" s="78" t="str">
        <f t="shared" si="0"/>
        <v>Falta de personal medico</v>
      </c>
      <c r="F18" s="78">
        <f t="shared" si="1"/>
        <v>15</v>
      </c>
      <c r="G18" s="79">
        <f t="shared" si="4"/>
        <v>1270</v>
      </c>
      <c r="H18" s="81">
        <f t="shared" si="2"/>
        <v>1.1673151750972763E-2</v>
      </c>
      <c r="I18" s="84">
        <f t="shared" si="3"/>
        <v>0.9883268482490275</v>
      </c>
    </row>
    <row r="19" spans="1:9" x14ac:dyDescent="0.2">
      <c r="A19" s="77">
        <f>IF(C19="","",_xlfn.RANK.EQ(C19,$C$3:$C$3:$C$27)+COUNTIF(C$3:C19,C19)-1)</f>
        <v>3</v>
      </c>
      <c r="B19" s="79" t="str">
        <f>IF(ISBLANK('Diagrama de Pareto'!N28)=TRUE,"",'Diagrama de Pareto'!N28)</f>
        <v>tes</v>
      </c>
      <c r="C19" s="79">
        <f>IF(ISBLANK('Diagrama de Pareto'!P28)=TRUE,"",'Diagrama de Pareto'!P28)</f>
        <v>115</v>
      </c>
      <c r="D19" s="83">
        <v>17</v>
      </c>
      <c r="E19" s="78" t="str">
        <f t="shared" si="0"/>
        <v>No hay medicamento</v>
      </c>
      <c r="F19" s="78">
        <f t="shared" si="1"/>
        <v>15</v>
      </c>
      <c r="G19" s="79">
        <f t="shared" ref="G19:G27" si="5">IF(C19="","",F19+G18)</f>
        <v>1285</v>
      </c>
      <c r="H19" s="81">
        <f t="shared" si="2"/>
        <v>1.1673151750972763E-2</v>
      </c>
      <c r="I19" s="84">
        <f t="shared" si="3"/>
        <v>1.0000000000000002</v>
      </c>
    </row>
    <row r="20" spans="1:9" x14ac:dyDescent="0.2">
      <c r="A20" s="77">
        <f>IF(C20="","",_xlfn.RANK.EQ(C20,$C$3:$C$3:$C$27)+COUNTIF(C$3:C20,C20)-1)</f>
        <v>18</v>
      </c>
      <c r="B20" s="79">
        <f>IF(ISBLANK('Diagrama de Pareto'!N29)=TRUE,"",'Diagrama de Pareto'!N29)</f>
        <v>0</v>
      </c>
      <c r="C20" s="79">
        <f>IF(ISBLANK('Diagrama de Pareto'!P29)=TRUE,"",'Diagrama de Pareto'!P29)</f>
        <v>0</v>
      </c>
      <c r="D20" s="83">
        <v>18</v>
      </c>
      <c r="E20" s="78">
        <f t="shared" si="0"/>
        <v>0</v>
      </c>
      <c r="F20" s="78">
        <f t="shared" si="1"/>
        <v>0</v>
      </c>
      <c r="G20" s="79">
        <f t="shared" si="5"/>
        <v>1285</v>
      </c>
      <c r="H20" s="81">
        <f t="shared" si="2"/>
        <v>0</v>
      </c>
      <c r="I20" s="84">
        <f t="shared" si="3"/>
        <v>1.0000000000000002</v>
      </c>
    </row>
    <row r="21" spans="1:9" x14ac:dyDescent="0.2">
      <c r="A21" s="77">
        <f>IF(C21="","",_xlfn.RANK.EQ(C21,$C$3:$C$3:$C$27)+COUNTIF(C$3:C21,C21)-1)</f>
        <v>19</v>
      </c>
      <c r="B21" s="79">
        <f>IF(ISBLANK('Diagrama de Pareto'!N30)=TRUE,"",'Diagrama de Pareto'!N30)</f>
        <v>0</v>
      </c>
      <c r="C21" s="79">
        <f>IF(ISBLANK('Diagrama de Pareto'!P30)=TRUE,"",'Diagrama de Pareto'!P30)</f>
        <v>0</v>
      </c>
      <c r="D21" s="83">
        <v>19</v>
      </c>
      <c r="E21" s="78">
        <f t="shared" si="0"/>
        <v>0</v>
      </c>
      <c r="F21" s="78">
        <f t="shared" si="1"/>
        <v>0</v>
      </c>
      <c r="G21" s="79">
        <f t="shared" si="5"/>
        <v>1285</v>
      </c>
      <c r="H21" s="81">
        <f t="shared" si="2"/>
        <v>0</v>
      </c>
      <c r="I21" s="84">
        <f t="shared" si="3"/>
        <v>1.0000000000000002</v>
      </c>
    </row>
    <row r="22" spans="1:9" x14ac:dyDescent="0.2">
      <c r="A22" s="77">
        <f>IF(C22="","",_xlfn.RANK.EQ(C22,$C$3:$C$3:$C$27)+COUNTIF(C$3:C22,C22)-1)</f>
        <v>20</v>
      </c>
      <c r="B22" s="79">
        <f>IF(ISBLANK('Diagrama de Pareto'!N31)=TRUE,"",'Diagrama de Pareto'!N31)</f>
        <v>0</v>
      </c>
      <c r="C22" s="79">
        <f>IF(ISBLANK('Diagrama de Pareto'!P31)=TRUE,"",'Diagrama de Pareto'!P31)</f>
        <v>0</v>
      </c>
      <c r="D22" s="83">
        <v>20</v>
      </c>
      <c r="E22" s="78">
        <f t="shared" si="0"/>
        <v>0</v>
      </c>
      <c r="F22" s="78">
        <f t="shared" si="1"/>
        <v>0</v>
      </c>
      <c r="G22" s="79">
        <f t="shared" si="5"/>
        <v>1285</v>
      </c>
      <c r="H22" s="81">
        <f t="shared" si="2"/>
        <v>0</v>
      </c>
      <c r="I22" s="84">
        <f t="shared" si="3"/>
        <v>1.0000000000000002</v>
      </c>
    </row>
    <row r="23" spans="1:9" x14ac:dyDescent="0.2">
      <c r="A23" s="77">
        <f>IF(C23="","",_xlfn.RANK.EQ(C23,$C$3:$C$3:$C$27)+COUNTIF(C$3:C23,C23)-1)</f>
        <v>21</v>
      </c>
      <c r="B23" s="79">
        <f>IF(ISBLANK('Diagrama de Pareto'!N32)=TRUE,"",'Diagrama de Pareto'!N32)</f>
        <v>0</v>
      </c>
      <c r="C23" s="79">
        <f>IF(ISBLANK('Diagrama de Pareto'!P32)=TRUE,"",'Diagrama de Pareto'!P32)</f>
        <v>0</v>
      </c>
      <c r="D23" s="83">
        <v>21</v>
      </c>
      <c r="E23" s="78">
        <f t="shared" si="0"/>
        <v>0</v>
      </c>
      <c r="F23" s="78">
        <f t="shared" si="1"/>
        <v>0</v>
      </c>
      <c r="G23" s="79">
        <f t="shared" si="5"/>
        <v>1285</v>
      </c>
      <c r="H23" s="81">
        <f t="shared" si="2"/>
        <v>0</v>
      </c>
      <c r="I23" s="84">
        <f t="shared" si="3"/>
        <v>1.0000000000000002</v>
      </c>
    </row>
    <row r="24" spans="1:9" x14ac:dyDescent="0.2">
      <c r="A24" s="77">
        <f>IF(C24="","",_xlfn.RANK.EQ(C24,$C$3:$C$3:$C$27)+COUNTIF(C$3:C24,C24)-1)</f>
        <v>22</v>
      </c>
      <c r="B24" s="79">
        <f>IF(ISBLANK('Diagrama de Pareto'!N33)=TRUE,"",'Diagrama de Pareto'!N33)</f>
        <v>0</v>
      </c>
      <c r="C24" s="79">
        <f>IF(ISBLANK('Diagrama de Pareto'!P33)=TRUE,"",'Diagrama de Pareto'!P33)</f>
        <v>0</v>
      </c>
      <c r="D24" s="83">
        <v>22</v>
      </c>
      <c r="E24" s="78">
        <f t="shared" si="0"/>
        <v>0</v>
      </c>
      <c r="F24" s="78">
        <f t="shared" si="1"/>
        <v>0</v>
      </c>
      <c r="G24" s="79">
        <f t="shared" si="5"/>
        <v>1285</v>
      </c>
      <c r="H24" s="81">
        <f t="shared" si="2"/>
        <v>0</v>
      </c>
      <c r="I24" s="84">
        <f t="shared" si="3"/>
        <v>1.0000000000000002</v>
      </c>
    </row>
    <row r="25" spans="1:9" x14ac:dyDescent="0.2">
      <c r="A25" s="77">
        <f>IF(C25="","",_xlfn.RANK.EQ(C25,$C$3:$C$3:$C$27)+COUNTIF(C$3:C25,C25)-1)</f>
        <v>23</v>
      </c>
      <c r="B25" s="79">
        <f>IF(ISBLANK('Diagrama de Pareto'!N34)=TRUE,"",'Diagrama de Pareto'!N34)</f>
        <v>0</v>
      </c>
      <c r="C25" s="79">
        <f>IF(ISBLANK('Diagrama de Pareto'!P34)=TRUE,"",'Diagrama de Pareto'!P34)</f>
        <v>0</v>
      </c>
      <c r="D25" s="83">
        <v>23</v>
      </c>
      <c r="E25" s="78">
        <f t="shared" si="0"/>
        <v>0</v>
      </c>
      <c r="F25" s="78">
        <f t="shared" si="1"/>
        <v>0</v>
      </c>
      <c r="G25" s="79">
        <f t="shared" si="5"/>
        <v>1285</v>
      </c>
      <c r="H25" s="81">
        <f t="shared" si="2"/>
        <v>0</v>
      </c>
      <c r="I25" s="84">
        <f t="shared" si="3"/>
        <v>1.0000000000000002</v>
      </c>
    </row>
    <row r="26" spans="1:9" x14ac:dyDescent="0.2">
      <c r="A26" s="77">
        <f>IF(C26="","",_xlfn.RANK.EQ(C26,$C$3:$C$3:$C$27)+COUNTIF(C$3:C26,C26)-1)</f>
        <v>24</v>
      </c>
      <c r="B26" s="79">
        <f>IF(ISBLANK('Diagrama de Pareto'!N35)=TRUE,"",'Diagrama de Pareto'!N35)</f>
        <v>0</v>
      </c>
      <c r="C26" s="79">
        <f>IF(ISBLANK('Diagrama de Pareto'!P35)=TRUE,"",'Diagrama de Pareto'!P35)</f>
        <v>0</v>
      </c>
      <c r="D26" s="83">
        <v>24</v>
      </c>
      <c r="E26" s="78">
        <f t="shared" si="0"/>
        <v>0</v>
      </c>
      <c r="F26" s="78">
        <f t="shared" si="1"/>
        <v>0</v>
      </c>
      <c r="G26" s="79">
        <f t="shared" si="5"/>
        <v>1285</v>
      </c>
      <c r="H26" s="81">
        <f t="shared" si="2"/>
        <v>0</v>
      </c>
      <c r="I26" s="84">
        <f t="shared" si="3"/>
        <v>1.0000000000000002</v>
      </c>
    </row>
    <row r="27" spans="1:9" x14ac:dyDescent="0.2">
      <c r="A27" s="77">
        <f>IF(C27="","",_xlfn.RANK.EQ(C27,$C$3:$C$3:$C$27)+COUNTIF(C$3:C27,C27)-1)</f>
        <v>25</v>
      </c>
      <c r="B27" s="79">
        <f>IF(ISBLANK('Diagrama de Pareto'!N36)=TRUE,"",'Diagrama de Pareto'!N36)</f>
        <v>0</v>
      </c>
      <c r="C27" s="79">
        <f>IF(ISBLANK('Diagrama de Pareto'!P36)=TRUE,"",'Diagrama de Pareto'!P36)</f>
        <v>0</v>
      </c>
      <c r="D27" s="83">
        <v>25</v>
      </c>
      <c r="E27" s="78">
        <f t="shared" si="0"/>
        <v>0</v>
      </c>
      <c r="F27" s="78">
        <f t="shared" si="1"/>
        <v>0</v>
      </c>
      <c r="G27" s="79">
        <f t="shared" si="5"/>
        <v>1285</v>
      </c>
      <c r="H27" s="81">
        <f t="shared" si="2"/>
        <v>0</v>
      </c>
      <c r="I27" s="84">
        <f t="shared" si="3"/>
        <v>1.0000000000000002</v>
      </c>
    </row>
  </sheetData>
  <mergeCells count="1">
    <mergeCell ref="D2:F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I27"/>
  <sheetViews>
    <sheetView zoomScale="145" zoomScaleNormal="145" workbookViewId="0">
      <selection sqref="A1:XFD5"/>
    </sheetView>
  </sheetViews>
  <sheetFormatPr baseColWidth="10" defaultColWidth="8.83203125" defaultRowHeight="13" x14ac:dyDescent="0.15"/>
  <cols>
    <col min="1" max="1" width="30.1640625" style="70" customWidth="1"/>
    <col min="2" max="2" width="15.33203125" style="70" customWidth="1"/>
    <col min="3" max="4" width="8.83203125" style="70"/>
    <col min="5" max="5" width="11" style="70" customWidth="1"/>
    <col min="6" max="6" width="16.1640625" style="70" customWidth="1"/>
    <col min="7" max="7" width="8.83203125" style="70"/>
    <col min="8" max="8" width="8.6640625" style="70" customWidth="1"/>
    <col min="9" max="9" width="32.1640625" style="70" customWidth="1"/>
    <col min="10" max="16384" width="8.83203125" style="70"/>
  </cols>
  <sheetData>
    <row r="1" spans="1:9" ht="77.5" customHeight="1" thickBot="1" x14ac:dyDescent="0.2">
      <c r="A1" s="265" t="s">
        <v>14</v>
      </c>
      <c r="B1" s="266"/>
      <c r="C1" s="266"/>
      <c r="D1" s="266"/>
      <c r="E1" s="266"/>
      <c r="F1" s="266"/>
      <c r="G1" s="266"/>
      <c r="H1" s="266"/>
      <c r="I1" s="267"/>
    </row>
    <row r="2" spans="1:9" ht="44" customHeight="1" x14ac:dyDescent="0.2">
      <c r="A2" s="268"/>
      <c r="B2" s="269"/>
      <c r="C2" s="269"/>
      <c r="D2" s="269"/>
      <c r="E2" s="269"/>
      <c r="F2" s="269"/>
      <c r="G2" s="269"/>
      <c r="H2" s="269"/>
      <c r="I2" s="269"/>
    </row>
    <row r="3" spans="1:9" ht="16" thickBot="1" x14ac:dyDescent="0.25">
      <c r="A3" s="2"/>
      <c r="B3" s="2"/>
      <c r="C3" s="2"/>
      <c r="D3" s="2"/>
      <c r="E3" s="2"/>
      <c r="F3" s="2"/>
      <c r="G3" s="2"/>
    </row>
    <row r="4" spans="1:9" ht="20" thickBot="1" x14ac:dyDescent="0.25">
      <c r="A4" s="93" t="s">
        <v>66</v>
      </c>
      <c r="B4" s="222"/>
      <c r="C4" s="223"/>
      <c r="D4" s="223"/>
      <c r="E4" s="223"/>
      <c r="F4" s="223"/>
      <c r="G4" s="224"/>
    </row>
    <row r="5" spans="1:9" ht="20" thickBot="1" x14ac:dyDescent="0.25">
      <c r="A5" s="94" t="s">
        <v>99</v>
      </c>
      <c r="B5" s="222"/>
      <c r="C5" s="223"/>
      <c r="D5" s="223"/>
      <c r="E5" s="223"/>
      <c r="F5" s="223"/>
      <c r="G5" s="224"/>
    </row>
    <row r="7" spans="1:9" ht="15" thickBot="1" x14ac:dyDescent="0.2">
      <c r="H7" s="264" t="s">
        <v>72</v>
      </c>
      <c r="I7" s="264"/>
    </row>
    <row r="8" spans="1:9" ht="14" thickBot="1" x14ac:dyDescent="0.2">
      <c r="H8" s="117" t="s">
        <v>74</v>
      </c>
      <c r="I8" s="118" t="s">
        <v>75</v>
      </c>
    </row>
    <row r="9" spans="1:9" ht="14" thickBot="1" x14ac:dyDescent="0.2">
      <c r="H9" s="111">
        <v>1</v>
      </c>
      <c r="I9" s="112" t="s">
        <v>77</v>
      </c>
    </row>
    <row r="10" spans="1:9" ht="25" thickBot="1" x14ac:dyDescent="0.2">
      <c r="A10" s="270" t="s">
        <v>67</v>
      </c>
      <c r="B10" s="271"/>
      <c r="C10" s="119" t="s">
        <v>68</v>
      </c>
      <c r="D10" s="120" t="s">
        <v>69</v>
      </c>
      <c r="E10" s="121" t="s">
        <v>70</v>
      </c>
      <c r="F10" s="122" t="s">
        <v>71</v>
      </c>
      <c r="H10" s="113">
        <v>2</v>
      </c>
      <c r="I10" s="114" t="s">
        <v>79</v>
      </c>
    </row>
    <row r="11" spans="1:9" ht="19" x14ac:dyDescent="0.15">
      <c r="A11" s="274" t="s">
        <v>73</v>
      </c>
      <c r="B11" s="275"/>
      <c r="C11" s="125">
        <v>4</v>
      </c>
      <c r="D11" s="126">
        <v>2</v>
      </c>
      <c r="E11" s="126">
        <v>1</v>
      </c>
      <c r="F11" s="127">
        <f>C11+D11+E11</f>
        <v>7</v>
      </c>
      <c r="H11" s="113">
        <v>3</v>
      </c>
      <c r="I11" s="114" t="s">
        <v>81</v>
      </c>
    </row>
    <row r="12" spans="1:9" ht="19" x14ac:dyDescent="0.15">
      <c r="A12" s="276" t="s">
        <v>76</v>
      </c>
      <c r="B12" s="277"/>
      <c r="C12" s="123">
        <v>4</v>
      </c>
      <c r="D12" s="124">
        <v>4</v>
      </c>
      <c r="E12" s="124">
        <v>2</v>
      </c>
      <c r="F12" s="128">
        <f t="shared" ref="F12:F17" si="0">C12+D12+E12</f>
        <v>10</v>
      </c>
      <c r="H12" s="113">
        <v>4</v>
      </c>
      <c r="I12" s="114" t="s">
        <v>83</v>
      </c>
    </row>
    <row r="13" spans="1:9" ht="20" thickBot="1" x14ac:dyDescent="0.2">
      <c r="A13" s="276" t="s">
        <v>78</v>
      </c>
      <c r="B13" s="277"/>
      <c r="C13" s="123">
        <v>3</v>
      </c>
      <c r="D13" s="124">
        <v>3</v>
      </c>
      <c r="E13" s="124">
        <v>4</v>
      </c>
      <c r="F13" s="128">
        <f t="shared" si="0"/>
        <v>10</v>
      </c>
      <c r="H13" s="115">
        <v>5</v>
      </c>
      <c r="I13" s="116" t="s">
        <v>85</v>
      </c>
    </row>
    <row r="14" spans="1:9" ht="19" x14ac:dyDescent="0.15">
      <c r="A14" s="276" t="s">
        <v>80</v>
      </c>
      <c r="B14" s="277"/>
      <c r="C14" s="123">
        <v>1</v>
      </c>
      <c r="D14" s="124">
        <v>2</v>
      </c>
      <c r="E14" s="124">
        <v>1</v>
      </c>
      <c r="F14" s="128">
        <f t="shared" si="0"/>
        <v>4</v>
      </c>
    </row>
    <row r="15" spans="1:9" ht="20" thickBot="1" x14ac:dyDescent="0.25">
      <c r="A15" s="276" t="s">
        <v>82</v>
      </c>
      <c r="B15" s="277"/>
      <c r="C15" s="123"/>
      <c r="D15" s="124"/>
      <c r="E15" s="124"/>
      <c r="F15" s="128">
        <f t="shared" si="0"/>
        <v>0</v>
      </c>
      <c r="H15" s="272" t="s">
        <v>87</v>
      </c>
      <c r="I15" s="272"/>
    </row>
    <row r="16" spans="1:9" ht="19" x14ac:dyDescent="0.15">
      <c r="A16" s="276" t="s">
        <v>84</v>
      </c>
      <c r="B16" s="277"/>
      <c r="C16" s="123"/>
      <c r="D16" s="124"/>
      <c r="E16" s="124"/>
      <c r="F16" s="128">
        <f t="shared" si="0"/>
        <v>0</v>
      </c>
      <c r="H16" s="105">
        <v>1</v>
      </c>
      <c r="I16" s="106" t="s">
        <v>88</v>
      </c>
    </row>
    <row r="17" spans="1:9" ht="20" thickBot="1" x14ac:dyDescent="0.2">
      <c r="A17" s="278" t="s">
        <v>86</v>
      </c>
      <c r="B17" s="279"/>
      <c r="C17" s="129"/>
      <c r="D17" s="130"/>
      <c r="E17" s="130"/>
      <c r="F17" s="131">
        <f t="shared" si="0"/>
        <v>0</v>
      </c>
      <c r="H17" s="107">
        <v>2</v>
      </c>
      <c r="I17" s="108" t="s">
        <v>89</v>
      </c>
    </row>
    <row r="18" spans="1:9" x14ac:dyDescent="0.15">
      <c r="H18" s="107">
        <v>3</v>
      </c>
      <c r="I18" s="108" t="s">
        <v>90</v>
      </c>
    </row>
    <row r="19" spans="1:9" x14ac:dyDescent="0.15">
      <c r="H19" s="107">
        <v>4</v>
      </c>
      <c r="I19" s="108" t="s">
        <v>91</v>
      </c>
    </row>
    <row r="20" spans="1:9" ht="14" thickBot="1" x14ac:dyDescent="0.2">
      <c r="H20" s="109">
        <v>5</v>
      </c>
      <c r="I20" s="110" t="s">
        <v>92</v>
      </c>
    </row>
    <row r="21" spans="1:9" ht="19.5" customHeight="1" x14ac:dyDescent="0.15"/>
    <row r="22" spans="1:9" ht="19.5" customHeight="1" x14ac:dyDescent="0.15">
      <c r="H22" s="273" t="s">
        <v>70</v>
      </c>
      <c r="I22" s="273"/>
    </row>
    <row r="23" spans="1:9" ht="18.5" customHeight="1" x14ac:dyDescent="0.15">
      <c r="H23" s="104">
        <v>1</v>
      </c>
      <c r="I23" s="104" t="s">
        <v>93</v>
      </c>
    </row>
    <row r="24" spans="1:9" ht="18.5" customHeight="1" x14ac:dyDescent="0.15">
      <c r="H24" s="104">
        <v>2</v>
      </c>
      <c r="I24" s="104" t="s">
        <v>94</v>
      </c>
    </row>
    <row r="25" spans="1:9" ht="18.5" customHeight="1" x14ac:dyDescent="0.15">
      <c r="H25" s="104">
        <v>3</v>
      </c>
      <c r="I25" s="104" t="s">
        <v>95</v>
      </c>
    </row>
    <row r="26" spans="1:9" ht="18.5" customHeight="1" x14ac:dyDescent="0.15">
      <c r="H26" s="104">
        <v>4</v>
      </c>
      <c r="I26" s="104" t="s">
        <v>96</v>
      </c>
    </row>
    <row r="27" spans="1:9" x14ac:dyDescent="0.15">
      <c r="H27" s="104">
        <v>5</v>
      </c>
      <c r="I27" s="104" t="s">
        <v>97</v>
      </c>
    </row>
  </sheetData>
  <mergeCells count="15">
    <mergeCell ref="A10:B10"/>
    <mergeCell ref="H15:I15"/>
    <mergeCell ref="H22:I22"/>
    <mergeCell ref="A11:B11"/>
    <mergeCell ref="A12:B12"/>
    <mergeCell ref="A13:B13"/>
    <mergeCell ref="A14:B14"/>
    <mergeCell ref="A15:B15"/>
    <mergeCell ref="A16:B16"/>
    <mergeCell ref="A17:B17"/>
    <mergeCell ref="H7:I7"/>
    <mergeCell ref="B4:G4"/>
    <mergeCell ref="B5:G5"/>
    <mergeCell ref="A1:I1"/>
    <mergeCell ref="A2:I2"/>
  </mergeCells>
  <conditionalFormatting sqref="C11:E17">
    <cfRule type="cellIs" dxfId="6" priority="1" operator="equal">
      <formula>5</formula>
    </cfRule>
    <cfRule type="cellIs" dxfId="5" priority="2" operator="equal">
      <formula>4</formula>
    </cfRule>
    <cfRule type="cellIs" dxfId="4" priority="3" operator="equal">
      <formula>3</formula>
    </cfRule>
    <cfRule type="cellIs" dxfId="3" priority="4" operator="equal">
      <formula>2</formula>
    </cfRule>
    <cfRule type="cellIs" dxfId="2" priority="5" operator="equal">
      <formula>1</formula>
    </cfRule>
  </conditionalFormatting>
  <conditionalFormatting sqref="F11:F17">
    <cfRule type="aboveAverage" dxfId="1" priority="6" aboveAverage="0"/>
    <cfRule type="aboveAverage" dxfId="0" priority="7"/>
  </conditionalFormatting>
  <dataValidations count="3">
    <dataValidation type="list" allowBlank="1" showInputMessage="1" showErrorMessage="1" sqref="E11:E17" xr:uid="{00000000-0002-0000-0400-000000000000}">
      <formula1>$H$23:$H$27</formula1>
    </dataValidation>
    <dataValidation type="list" allowBlank="1" showInputMessage="1" showErrorMessage="1" sqref="D11:D17" xr:uid="{00000000-0002-0000-0400-000001000000}">
      <formula1>$H$16:$H$20</formula1>
    </dataValidation>
    <dataValidation type="list" allowBlank="1" showInputMessage="1" showErrorMessage="1" sqref="C11:C17" xr:uid="{00000000-0002-0000-0400-000002000000}">
      <formula1>$H$9:$H$13</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I22"/>
  <sheetViews>
    <sheetView showGridLines="0" workbookViewId="0">
      <selection activeCell="N27" sqref="N27"/>
    </sheetView>
  </sheetViews>
  <sheetFormatPr baseColWidth="10" defaultColWidth="10.83203125" defaultRowHeight="15" x14ac:dyDescent="0.2"/>
  <cols>
    <col min="1" max="1" width="22.6640625" style="71" customWidth="1"/>
    <col min="2" max="8" width="10.5" style="71" bestFit="1" customWidth="1"/>
    <col min="9" max="9" width="11.33203125" style="71" customWidth="1"/>
    <col min="10" max="16384" width="10.83203125" style="71"/>
  </cols>
  <sheetData>
    <row r="1" spans="1:9" ht="22" x14ac:dyDescent="0.2">
      <c r="A1" s="290" t="s">
        <v>100</v>
      </c>
      <c r="B1" s="290"/>
      <c r="C1" s="290"/>
      <c r="D1" s="290"/>
      <c r="E1" s="290"/>
      <c r="F1" s="290"/>
      <c r="G1" s="290"/>
      <c r="H1" s="280"/>
      <c r="I1" s="280"/>
    </row>
    <row r="2" spans="1:9" ht="22" x14ac:dyDescent="0.2">
      <c r="A2" s="281" t="s">
        <v>101</v>
      </c>
      <c r="B2" s="281"/>
      <c r="C2" s="281"/>
      <c r="D2" s="281"/>
      <c r="E2" s="281"/>
      <c r="F2" s="281"/>
      <c r="G2" s="281"/>
      <c r="H2" s="280"/>
      <c r="I2" s="280"/>
    </row>
    <row r="4" spans="1:9" x14ac:dyDescent="0.2">
      <c r="B4" s="282" t="s">
        <v>102</v>
      </c>
      <c r="C4" s="283"/>
      <c r="D4" s="283"/>
      <c r="E4" s="284"/>
      <c r="F4" s="285"/>
      <c r="G4" s="286"/>
    </row>
    <row r="5" spans="1:9" x14ac:dyDescent="0.2">
      <c r="B5" s="282" t="s">
        <v>103</v>
      </c>
      <c r="C5" s="283"/>
      <c r="D5" s="283"/>
      <c r="E5" s="287"/>
      <c r="F5" s="288"/>
      <c r="G5" s="289"/>
    </row>
    <row r="6" spans="1:9" x14ac:dyDescent="0.2">
      <c r="B6" s="282" t="s">
        <v>104</v>
      </c>
      <c r="C6" s="283"/>
      <c r="D6" s="283"/>
      <c r="E6" s="287"/>
      <c r="F6" s="288"/>
      <c r="G6" s="289"/>
    </row>
    <row r="7" spans="1:9" x14ac:dyDescent="0.2">
      <c r="B7" s="282" t="s">
        <v>105</v>
      </c>
      <c r="C7" s="283"/>
      <c r="D7" s="283"/>
      <c r="E7" s="287"/>
      <c r="F7" s="288"/>
      <c r="G7" s="289"/>
    </row>
    <row r="8" spans="1:9" ht="6.75" customHeight="1" x14ac:dyDescent="0.2"/>
    <row r="9" spans="1:9" ht="28.5" customHeight="1" x14ac:dyDescent="0.2">
      <c r="A9" s="132" t="s">
        <v>106</v>
      </c>
      <c r="B9" s="133" t="s">
        <v>107</v>
      </c>
      <c r="C9" s="133" t="s">
        <v>108</v>
      </c>
      <c r="D9" s="133" t="s">
        <v>109</v>
      </c>
      <c r="E9" s="133" t="s">
        <v>110</v>
      </c>
      <c r="F9" s="133" t="s">
        <v>111</v>
      </c>
      <c r="G9" s="133" t="s">
        <v>112</v>
      </c>
      <c r="H9" s="133" t="s">
        <v>113</v>
      </c>
      <c r="I9" s="132" t="s">
        <v>114</v>
      </c>
    </row>
    <row r="10" spans="1:9" x14ac:dyDescent="0.2">
      <c r="A10" s="134" t="s">
        <v>115</v>
      </c>
      <c r="B10" s="135"/>
      <c r="C10" s="135"/>
      <c r="D10" s="135"/>
      <c r="E10" s="135"/>
      <c r="F10" s="135"/>
      <c r="G10" s="135"/>
      <c r="H10" s="136"/>
      <c r="I10" s="137"/>
    </row>
    <row r="11" spans="1:9" x14ac:dyDescent="0.2">
      <c r="A11" s="134" t="s">
        <v>116</v>
      </c>
      <c r="B11" s="135"/>
      <c r="C11" s="135"/>
      <c r="D11" s="135"/>
      <c r="E11" s="135"/>
      <c r="F11" s="135"/>
      <c r="G11" s="135"/>
      <c r="H11" s="136"/>
      <c r="I11" s="137"/>
    </row>
    <row r="12" spans="1:9" x14ac:dyDescent="0.2">
      <c r="A12" s="134" t="s">
        <v>117</v>
      </c>
      <c r="B12" s="135"/>
      <c r="C12" s="135"/>
      <c r="D12" s="135"/>
      <c r="E12" s="135"/>
      <c r="F12" s="135"/>
      <c r="G12" s="135"/>
      <c r="H12" s="136"/>
      <c r="I12" s="137"/>
    </row>
    <row r="13" spans="1:9" x14ac:dyDescent="0.2">
      <c r="A13" s="134" t="s">
        <v>118</v>
      </c>
      <c r="B13" s="135"/>
      <c r="C13" s="135"/>
      <c r="D13" s="135"/>
      <c r="E13" s="135"/>
      <c r="F13" s="135"/>
      <c r="G13" s="135"/>
      <c r="H13" s="136"/>
      <c r="I13" s="137"/>
    </row>
    <row r="14" spans="1:9" x14ac:dyDescent="0.2">
      <c r="A14" s="134" t="s">
        <v>119</v>
      </c>
      <c r="B14" s="135"/>
      <c r="C14" s="135"/>
      <c r="D14" s="135"/>
      <c r="E14" s="135"/>
      <c r="F14" s="135"/>
      <c r="G14" s="135"/>
      <c r="H14" s="136"/>
      <c r="I14" s="137"/>
    </row>
    <row r="15" spans="1:9" x14ac:dyDescent="0.2">
      <c r="A15" s="134" t="s">
        <v>120</v>
      </c>
      <c r="B15" s="135"/>
      <c r="C15" s="135"/>
      <c r="D15" s="135"/>
      <c r="E15" s="135"/>
      <c r="F15" s="135"/>
      <c r="G15" s="135"/>
      <c r="H15" s="136"/>
      <c r="I15" s="137"/>
    </row>
    <row r="16" spans="1:9" x14ac:dyDescent="0.2">
      <c r="A16" s="134" t="s">
        <v>121</v>
      </c>
      <c r="B16" s="135"/>
      <c r="C16" s="135"/>
      <c r="D16" s="135"/>
      <c r="E16" s="135"/>
      <c r="F16" s="135"/>
      <c r="G16" s="135"/>
      <c r="H16" s="136"/>
      <c r="I16" s="137"/>
    </row>
    <row r="17" spans="1:9" x14ac:dyDescent="0.2">
      <c r="A17" s="134" t="s">
        <v>122</v>
      </c>
      <c r="B17" s="135"/>
      <c r="C17" s="135"/>
      <c r="D17" s="135"/>
      <c r="E17" s="135"/>
      <c r="F17" s="135"/>
      <c r="G17" s="135"/>
      <c r="H17" s="136"/>
      <c r="I17" s="137"/>
    </row>
    <row r="18" spans="1:9" x14ac:dyDescent="0.2">
      <c r="A18" s="134" t="s">
        <v>123</v>
      </c>
      <c r="B18" s="135"/>
      <c r="C18" s="135"/>
      <c r="D18" s="135"/>
      <c r="E18" s="135"/>
      <c r="F18" s="135"/>
      <c r="G18" s="135"/>
      <c r="H18" s="136"/>
      <c r="I18" s="137"/>
    </row>
    <row r="19" spans="1:9" x14ac:dyDescent="0.2">
      <c r="A19" s="134" t="s">
        <v>124</v>
      </c>
      <c r="B19" s="138"/>
      <c r="C19" s="138"/>
      <c r="D19" s="138"/>
      <c r="E19" s="138"/>
      <c r="F19" s="138"/>
      <c r="G19" s="138"/>
      <c r="H19" s="139"/>
      <c r="I19" s="140"/>
    </row>
    <row r="20" spans="1:9" x14ac:dyDescent="0.2">
      <c r="A20" s="141" t="s">
        <v>125</v>
      </c>
      <c r="B20" s="137"/>
      <c r="C20" s="137"/>
      <c r="D20" s="137"/>
      <c r="E20" s="137"/>
      <c r="F20" s="137"/>
      <c r="G20" s="137"/>
      <c r="H20" s="137"/>
      <c r="I20" s="137"/>
    </row>
    <row r="22" spans="1:9" x14ac:dyDescent="0.2">
      <c r="A22" s="142"/>
    </row>
  </sheetData>
  <mergeCells count="11">
    <mergeCell ref="B6:D6"/>
    <mergeCell ref="E6:G6"/>
    <mergeCell ref="B7:D7"/>
    <mergeCell ref="E7:G7"/>
    <mergeCell ref="A1:G1"/>
    <mergeCell ref="H1:I2"/>
    <mergeCell ref="A2:G2"/>
    <mergeCell ref="B4:D4"/>
    <mergeCell ref="E4:G4"/>
    <mergeCell ref="B5:D5"/>
    <mergeCell ref="E5:G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AC65"/>
  <sheetViews>
    <sheetView showGridLines="0" zoomScale="70" zoomScaleNormal="70" workbookViewId="0">
      <selection sqref="A1:XFD6"/>
    </sheetView>
  </sheetViews>
  <sheetFormatPr baseColWidth="10" defaultColWidth="10.83203125" defaultRowHeight="15" x14ac:dyDescent="0.2"/>
  <cols>
    <col min="1" max="1" width="4.6640625" style="71" customWidth="1"/>
    <col min="2" max="2" width="9.6640625" style="71" customWidth="1"/>
    <col min="3" max="3" width="4.6640625" style="71" customWidth="1"/>
    <col min="4" max="4" width="9.6640625" style="71" customWidth="1"/>
    <col min="5" max="5" width="4.6640625" style="71" customWidth="1"/>
    <col min="6" max="6" width="9.6640625" style="71" customWidth="1"/>
    <col min="7" max="7" width="4.6640625" style="71" customWidth="1"/>
    <col min="8" max="8" width="9.6640625" style="71" customWidth="1"/>
    <col min="9" max="9" width="1.6640625" style="71" customWidth="1"/>
    <col min="10" max="12" width="9" style="71" customWidth="1"/>
    <col min="13" max="17" width="9" style="146" customWidth="1"/>
    <col min="18" max="18" width="12.83203125" style="146" customWidth="1"/>
    <col min="19" max="16384" width="10.83203125" style="71"/>
  </cols>
  <sheetData>
    <row r="1" spans="1:29" s="70" customFormat="1" ht="77.5" customHeight="1" thickBot="1" x14ac:dyDescent="0.2">
      <c r="A1" s="265" t="s">
        <v>14</v>
      </c>
      <c r="B1" s="266"/>
      <c r="C1" s="266"/>
      <c r="D1" s="266"/>
      <c r="E1" s="266"/>
      <c r="F1" s="266"/>
      <c r="G1" s="266"/>
      <c r="H1" s="266"/>
      <c r="I1" s="266"/>
      <c r="J1" s="266"/>
      <c r="K1" s="266"/>
      <c r="L1" s="266"/>
      <c r="M1" s="266"/>
      <c r="N1" s="266"/>
      <c r="O1" s="266"/>
      <c r="P1" s="266"/>
      <c r="Q1" s="266"/>
      <c r="R1" s="266"/>
      <c r="S1" s="266"/>
      <c r="T1" s="267"/>
    </row>
    <row r="2" spans="1:29" s="70" customFormat="1" ht="16" thickBot="1" x14ac:dyDescent="0.25">
      <c r="A2" s="2"/>
      <c r="B2" s="2"/>
      <c r="C2" s="2"/>
      <c r="D2" s="2"/>
      <c r="E2" s="2"/>
      <c r="F2" s="2"/>
      <c r="G2" s="2"/>
    </row>
    <row r="3" spans="1:29" s="70" customFormat="1" ht="41" customHeight="1" thickBot="1" x14ac:dyDescent="0.2">
      <c r="A3" s="295" t="s">
        <v>66</v>
      </c>
      <c r="B3" s="296"/>
      <c r="C3" s="296"/>
      <c r="D3" s="296"/>
      <c r="E3" s="296"/>
      <c r="F3" s="297"/>
      <c r="G3" s="301"/>
      <c r="H3" s="302"/>
      <c r="I3" s="302"/>
      <c r="J3" s="302"/>
      <c r="K3" s="302"/>
      <c r="L3" s="302"/>
      <c r="M3" s="302"/>
      <c r="N3" s="302"/>
      <c r="O3" s="302"/>
      <c r="P3" s="302"/>
      <c r="Q3" s="302"/>
      <c r="R3" s="302"/>
      <c r="S3" s="302"/>
      <c r="T3" s="303"/>
    </row>
    <row r="4" spans="1:29" s="70" customFormat="1" ht="23.5" customHeight="1" thickBot="1" x14ac:dyDescent="0.2"/>
    <row r="5" spans="1:29" s="70" customFormat="1" ht="41.5" customHeight="1" thickBot="1" x14ac:dyDescent="0.2">
      <c r="A5" s="298" t="s">
        <v>99</v>
      </c>
      <c r="B5" s="299"/>
      <c r="C5" s="299"/>
      <c r="D5" s="299"/>
      <c r="E5" s="299"/>
      <c r="F5" s="300"/>
      <c r="G5" s="301"/>
      <c r="H5" s="302"/>
      <c r="I5" s="302"/>
      <c r="J5" s="302"/>
      <c r="K5" s="302"/>
      <c r="L5" s="302"/>
      <c r="M5" s="302"/>
      <c r="N5" s="302"/>
      <c r="O5" s="302"/>
      <c r="P5" s="302"/>
      <c r="Q5" s="302"/>
      <c r="R5" s="302"/>
      <c r="S5" s="302"/>
      <c r="T5" s="303"/>
    </row>
    <row r="6" spans="1:29" ht="26.25" customHeight="1" x14ac:dyDescent="0.2">
      <c r="M6" s="71"/>
      <c r="N6" s="71"/>
      <c r="O6" s="71"/>
      <c r="P6" s="71"/>
      <c r="Q6" s="71"/>
      <c r="R6" s="71"/>
    </row>
    <row r="7" spans="1:29" s="164" customFormat="1" ht="30" customHeight="1" x14ac:dyDescent="0.35">
      <c r="A7" s="161"/>
      <c r="B7" s="162" t="s">
        <v>38</v>
      </c>
      <c r="C7" s="161"/>
      <c r="D7" s="161"/>
      <c r="E7" s="161"/>
      <c r="F7" s="161"/>
      <c r="G7" s="161"/>
      <c r="H7" s="161"/>
      <c r="I7" s="161"/>
      <c r="J7" s="161"/>
      <c r="K7" s="161"/>
      <c r="L7" s="161"/>
      <c r="M7" s="161"/>
      <c r="N7" s="161"/>
      <c r="O7" s="161"/>
      <c r="P7" s="161"/>
      <c r="Q7" s="161"/>
      <c r="R7" s="163"/>
      <c r="S7" s="163"/>
    </row>
    <row r="8" spans="1:29" ht="28" customHeight="1" x14ac:dyDescent="0.2">
      <c r="A8" s="143"/>
      <c r="B8" s="291" t="s">
        <v>126</v>
      </c>
      <c r="C8" s="291"/>
      <c r="D8" s="291"/>
      <c r="E8" s="291"/>
      <c r="F8" s="291"/>
      <c r="G8" s="291"/>
      <c r="H8" s="291"/>
      <c r="I8" s="291"/>
      <c r="J8" s="291"/>
      <c r="K8" s="291"/>
      <c r="L8" s="291"/>
      <c r="M8" s="291"/>
      <c r="N8" s="291"/>
      <c r="O8" s="291"/>
      <c r="P8" s="291"/>
      <c r="Q8" s="291"/>
      <c r="R8" s="291"/>
      <c r="S8" s="291"/>
      <c r="V8" s="252"/>
      <c r="W8" s="252"/>
      <c r="X8" s="252"/>
      <c r="Y8" s="252"/>
      <c r="Z8" s="252"/>
      <c r="AA8" s="252"/>
      <c r="AB8" s="252"/>
      <c r="AC8" s="252"/>
    </row>
    <row r="9" spans="1:29" ht="28" customHeight="1" x14ac:dyDescent="0.2">
      <c r="A9" s="143"/>
      <c r="B9" s="291"/>
      <c r="C9" s="291"/>
      <c r="D9" s="291"/>
      <c r="E9" s="291"/>
      <c r="F9" s="291"/>
      <c r="G9" s="291"/>
      <c r="H9" s="291"/>
      <c r="I9" s="291"/>
      <c r="J9" s="291"/>
      <c r="K9" s="291"/>
      <c r="L9" s="291"/>
      <c r="M9" s="291"/>
      <c r="N9" s="291"/>
      <c r="O9" s="291"/>
      <c r="P9" s="291"/>
      <c r="Q9" s="291"/>
      <c r="R9" s="291"/>
      <c r="S9" s="291"/>
      <c r="V9" s="252"/>
      <c r="W9" s="252"/>
      <c r="X9" s="252"/>
      <c r="Y9" s="252"/>
      <c r="Z9" s="252"/>
      <c r="AA9" s="252"/>
      <c r="AB9" s="252"/>
      <c r="AC9" s="252"/>
    </row>
    <row r="10" spans="1:29" ht="28" customHeight="1" x14ac:dyDescent="0.2">
      <c r="A10" s="143"/>
      <c r="B10" s="291"/>
      <c r="C10" s="291"/>
      <c r="D10" s="291"/>
      <c r="E10" s="291"/>
      <c r="F10" s="291"/>
      <c r="G10" s="291"/>
      <c r="H10" s="291"/>
      <c r="I10" s="291"/>
      <c r="J10" s="291"/>
      <c r="K10" s="291"/>
      <c r="L10" s="291"/>
      <c r="M10" s="291"/>
      <c r="N10" s="291"/>
      <c r="O10" s="291"/>
      <c r="P10" s="291"/>
      <c r="Q10" s="291"/>
      <c r="R10" s="291"/>
      <c r="S10" s="291"/>
      <c r="V10" s="252"/>
      <c r="W10" s="252"/>
      <c r="X10" s="252"/>
      <c r="Y10" s="252"/>
      <c r="Z10" s="252"/>
      <c r="AA10" s="252"/>
      <c r="AB10" s="252"/>
      <c r="AC10" s="252"/>
    </row>
    <row r="11" spans="1:29" ht="28" customHeight="1" x14ac:dyDescent="0.2">
      <c r="A11" s="143"/>
      <c r="B11" s="291"/>
      <c r="C11" s="291"/>
      <c r="D11" s="291"/>
      <c r="E11" s="291"/>
      <c r="F11" s="291"/>
      <c r="G11" s="291"/>
      <c r="H11" s="291"/>
      <c r="I11" s="291"/>
      <c r="J11" s="291"/>
      <c r="K11" s="291"/>
      <c r="L11" s="291"/>
      <c r="M11" s="291"/>
      <c r="N11" s="291"/>
      <c r="O11" s="291"/>
      <c r="P11" s="291"/>
      <c r="Q11" s="291"/>
      <c r="R11" s="291"/>
      <c r="S11" s="291"/>
      <c r="V11" s="252"/>
      <c r="W11" s="252"/>
      <c r="X11" s="252"/>
      <c r="Y11" s="252"/>
      <c r="Z11" s="252"/>
      <c r="AA11" s="252"/>
      <c r="AB11" s="252"/>
      <c r="AC11" s="252"/>
    </row>
    <row r="12" spans="1:29" ht="28" customHeight="1" x14ac:dyDescent="0.2">
      <c r="A12" s="143"/>
      <c r="B12" s="291"/>
      <c r="C12" s="291"/>
      <c r="D12" s="291"/>
      <c r="E12" s="291"/>
      <c r="F12" s="291"/>
      <c r="G12" s="291"/>
      <c r="H12" s="291"/>
      <c r="I12" s="291"/>
      <c r="J12" s="291"/>
      <c r="K12" s="291"/>
      <c r="L12" s="291"/>
      <c r="M12" s="291"/>
      <c r="N12" s="291"/>
      <c r="O12" s="291"/>
      <c r="P12" s="291"/>
      <c r="Q12" s="291"/>
      <c r="R12" s="291"/>
      <c r="S12" s="291"/>
      <c r="V12" s="252"/>
      <c r="W12" s="252"/>
      <c r="X12" s="252"/>
      <c r="Y12" s="252"/>
      <c r="Z12" s="252"/>
      <c r="AA12" s="252"/>
      <c r="AB12" s="252"/>
      <c r="AC12" s="252"/>
    </row>
    <row r="13" spans="1:29" ht="28" customHeight="1" x14ac:dyDescent="0.2">
      <c r="A13" s="143"/>
      <c r="B13" s="291"/>
      <c r="C13" s="291"/>
      <c r="D13" s="291"/>
      <c r="E13" s="291"/>
      <c r="F13" s="291"/>
      <c r="G13" s="291"/>
      <c r="H13" s="291"/>
      <c r="I13" s="291"/>
      <c r="J13" s="291"/>
      <c r="K13" s="291"/>
      <c r="L13" s="291"/>
      <c r="M13" s="291"/>
      <c r="N13" s="291"/>
      <c r="O13" s="291"/>
      <c r="P13" s="291"/>
      <c r="Q13" s="291"/>
      <c r="R13" s="291"/>
      <c r="S13" s="291"/>
      <c r="V13" s="252"/>
      <c r="W13" s="252"/>
      <c r="X13" s="252"/>
      <c r="Y13" s="252"/>
      <c r="Z13" s="252"/>
      <c r="AA13" s="252"/>
      <c r="AB13" s="252"/>
      <c r="AC13" s="252"/>
    </row>
    <row r="14" spans="1:29" ht="15" customHeight="1" x14ac:dyDescent="0.2">
      <c r="M14" s="144"/>
      <c r="N14" s="144"/>
      <c r="O14" s="144"/>
      <c r="P14" s="144"/>
      <c r="Q14" s="144"/>
      <c r="V14" s="252"/>
      <c r="W14" s="252"/>
      <c r="X14" s="252"/>
      <c r="Y14" s="252"/>
      <c r="Z14" s="252"/>
      <c r="AA14" s="252"/>
      <c r="AB14" s="252"/>
      <c r="AC14" s="252"/>
    </row>
    <row r="15" spans="1:29" ht="34.5" customHeight="1" x14ac:dyDescent="0.2">
      <c r="A15" s="292" t="s">
        <v>127</v>
      </c>
      <c r="B15" s="293"/>
      <c r="C15" s="293"/>
      <c r="D15" s="293"/>
      <c r="E15" s="293"/>
      <c r="F15" s="293"/>
      <c r="G15" s="293"/>
      <c r="H15" s="294"/>
      <c r="M15" s="71"/>
      <c r="N15" s="71"/>
      <c r="O15" s="71"/>
      <c r="P15" s="71"/>
      <c r="Q15" s="71"/>
      <c r="R15" s="71"/>
      <c r="V15" s="252"/>
      <c r="W15" s="252"/>
      <c r="X15" s="252"/>
      <c r="Y15" s="252"/>
      <c r="Z15" s="252"/>
      <c r="AA15" s="252"/>
      <c r="AB15" s="252"/>
      <c r="AC15" s="252"/>
    </row>
    <row r="16" spans="1:29" x14ac:dyDescent="0.2">
      <c r="A16" s="147">
        <v>1</v>
      </c>
      <c r="B16" s="148">
        <v>23</v>
      </c>
      <c r="C16" s="147">
        <v>51</v>
      </c>
      <c r="D16" s="148"/>
      <c r="E16" s="147">
        <v>101</v>
      </c>
      <c r="F16" s="148"/>
      <c r="G16" s="147">
        <v>151</v>
      </c>
      <c r="H16" s="148"/>
      <c r="M16" s="71"/>
      <c r="N16" s="71"/>
      <c r="O16" s="71"/>
      <c r="P16" s="71"/>
      <c r="Q16" s="71"/>
      <c r="R16" s="71"/>
      <c r="V16" s="252"/>
      <c r="W16" s="252"/>
      <c r="X16" s="252"/>
      <c r="Y16" s="252"/>
      <c r="Z16" s="252"/>
      <c r="AA16" s="252"/>
      <c r="AB16" s="252"/>
      <c r="AC16" s="252"/>
    </row>
    <row r="17" spans="1:29" x14ac:dyDescent="0.2">
      <c r="A17" s="147">
        <v>2</v>
      </c>
      <c r="B17" s="148">
        <v>23</v>
      </c>
      <c r="C17" s="147">
        <v>52</v>
      </c>
      <c r="D17" s="148"/>
      <c r="E17" s="147">
        <v>102</v>
      </c>
      <c r="F17" s="148"/>
      <c r="G17" s="147">
        <v>152</v>
      </c>
      <c r="H17" s="148"/>
      <c r="M17" s="71"/>
      <c r="N17" s="71"/>
      <c r="O17" s="71"/>
      <c r="P17" s="71"/>
      <c r="Q17" s="71"/>
      <c r="R17" s="71"/>
      <c r="V17" s="252"/>
      <c r="W17" s="252"/>
      <c r="X17" s="252"/>
      <c r="Y17" s="252"/>
      <c r="Z17" s="252"/>
      <c r="AA17" s="252"/>
      <c r="AB17" s="252"/>
      <c r="AC17" s="252"/>
    </row>
    <row r="18" spans="1:29" x14ac:dyDescent="0.2">
      <c r="A18" s="147">
        <v>3</v>
      </c>
      <c r="B18" s="148">
        <v>44</v>
      </c>
      <c r="C18" s="147">
        <v>53</v>
      </c>
      <c r="D18" s="148"/>
      <c r="E18" s="147">
        <v>103</v>
      </c>
      <c r="F18" s="148"/>
      <c r="G18" s="147">
        <v>153</v>
      </c>
      <c r="H18" s="148"/>
      <c r="M18" s="71"/>
      <c r="N18" s="71"/>
      <c r="O18" s="71"/>
      <c r="P18" s="71"/>
      <c r="Q18" s="71"/>
      <c r="R18" s="71"/>
      <c r="V18" s="252"/>
      <c r="W18" s="252"/>
      <c r="X18" s="252"/>
      <c r="Y18" s="252"/>
      <c r="Z18" s="252"/>
      <c r="AA18" s="252"/>
      <c r="AB18" s="252"/>
      <c r="AC18" s="252"/>
    </row>
    <row r="19" spans="1:29" x14ac:dyDescent="0.2">
      <c r="A19" s="147">
        <v>4</v>
      </c>
      <c r="B19" s="148">
        <v>66</v>
      </c>
      <c r="C19" s="147">
        <v>54</v>
      </c>
      <c r="D19" s="148"/>
      <c r="E19" s="147">
        <v>104</v>
      </c>
      <c r="F19" s="148"/>
      <c r="G19" s="147">
        <v>154</v>
      </c>
      <c r="H19" s="148"/>
      <c r="M19" s="71"/>
      <c r="N19" s="71"/>
      <c r="O19" s="71"/>
      <c r="P19" s="71"/>
      <c r="Q19" s="71"/>
      <c r="R19" s="71"/>
      <c r="V19" s="252"/>
      <c r="W19" s="252"/>
      <c r="X19" s="252"/>
      <c r="Y19" s="252"/>
      <c r="Z19" s="252"/>
      <c r="AA19" s="252"/>
      <c r="AB19" s="252"/>
      <c r="AC19" s="252"/>
    </row>
    <row r="20" spans="1:29" x14ac:dyDescent="0.2">
      <c r="A20" s="147">
        <v>5</v>
      </c>
      <c r="B20" s="148">
        <v>66</v>
      </c>
      <c r="C20" s="147">
        <v>55</v>
      </c>
      <c r="D20" s="148"/>
      <c r="E20" s="147">
        <v>105</v>
      </c>
      <c r="F20" s="148"/>
      <c r="G20" s="147">
        <v>155</v>
      </c>
      <c r="H20" s="148"/>
      <c r="M20" s="71"/>
      <c r="N20" s="71"/>
      <c r="O20" s="71"/>
      <c r="P20" s="71"/>
      <c r="Q20" s="71"/>
      <c r="R20" s="71"/>
    </row>
    <row r="21" spans="1:29" x14ac:dyDescent="0.2">
      <c r="A21" s="147">
        <v>6</v>
      </c>
      <c r="B21" s="148">
        <v>44</v>
      </c>
      <c r="C21" s="147">
        <v>56</v>
      </c>
      <c r="D21" s="148"/>
      <c r="E21" s="147">
        <v>106</v>
      </c>
      <c r="F21" s="148"/>
      <c r="G21" s="147">
        <v>156</v>
      </c>
      <c r="H21" s="148"/>
      <c r="M21" s="71"/>
      <c r="N21" s="71"/>
      <c r="O21" s="71"/>
      <c r="P21" s="71"/>
      <c r="Q21" s="71"/>
      <c r="R21" s="71"/>
    </row>
    <row r="22" spans="1:29" x14ac:dyDescent="0.2">
      <c r="A22" s="147">
        <v>7</v>
      </c>
      <c r="B22" s="148">
        <v>66</v>
      </c>
      <c r="C22" s="147">
        <v>57</v>
      </c>
      <c r="D22" s="148"/>
      <c r="E22" s="147">
        <v>107</v>
      </c>
      <c r="F22" s="148"/>
      <c r="G22" s="147">
        <v>157</v>
      </c>
      <c r="H22" s="148"/>
      <c r="M22" s="71"/>
      <c r="N22" s="71"/>
      <c r="O22" s="71"/>
      <c r="P22" s="71"/>
      <c r="Q22" s="71"/>
      <c r="R22" s="71"/>
    </row>
    <row r="23" spans="1:29" x14ac:dyDescent="0.2">
      <c r="A23" s="147">
        <v>8</v>
      </c>
      <c r="B23" s="148">
        <v>21</v>
      </c>
      <c r="C23" s="147">
        <v>58</v>
      </c>
      <c r="D23" s="148"/>
      <c r="E23" s="147">
        <v>108</v>
      </c>
      <c r="F23" s="148"/>
      <c r="G23" s="147">
        <v>158</v>
      </c>
      <c r="H23" s="148"/>
      <c r="M23" s="71"/>
      <c r="N23" s="71"/>
      <c r="O23" s="71"/>
      <c r="P23" s="71"/>
      <c r="Q23" s="71"/>
      <c r="R23" s="71"/>
    </row>
    <row r="24" spans="1:29" x14ac:dyDescent="0.2">
      <c r="A24" s="147">
        <v>9</v>
      </c>
      <c r="B24" s="148">
        <v>23</v>
      </c>
      <c r="C24" s="147">
        <v>59</v>
      </c>
      <c r="D24" s="148"/>
      <c r="E24" s="147">
        <v>109</v>
      </c>
      <c r="F24" s="148"/>
      <c r="G24" s="147">
        <v>159</v>
      </c>
      <c r="H24" s="148"/>
      <c r="M24" s="71"/>
      <c r="N24" s="71"/>
      <c r="O24" s="71"/>
      <c r="P24" s="71"/>
      <c r="Q24" s="71"/>
      <c r="R24" s="71"/>
    </row>
    <row r="25" spans="1:29" x14ac:dyDescent="0.2">
      <c r="A25" s="147">
        <v>10</v>
      </c>
      <c r="B25" s="148">
        <v>22</v>
      </c>
      <c r="C25" s="147">
        <v>60</v>
      </c>
      <c r="D25" s="148"/>
      <c r="E25" s="147">
        <v>110</v>
      </c>
      <c r="F25" s="148"/>
      <c r="G25" s="147">
        <v>160</v>
      </c>
      <c r="H25" s="148"/>
      <c r="M25" s="71"/>
      <c r="N25" s="71"/>
      <c r="O25" s="71"/>
      <c r="P25" s="71"/>
      <c r="Q25" s="71"/>
      <c r="R25" s="71"/>
    </row>
    <row r="26" spans="1:29" x14ac:dyDescent="0.2">
      <c r="A26" s="147">
        <v>11</v>
      </c>
      <c r="B26" s="148">
        <v>11</v>
      </c>
      <c r="C26" s="147">
        <v>61</v>
      </c>
      <c r="D26" s="148"/>
      <c r="E26" s="147">
        <v>111</v>
      </c>
      <c r="F26" s="148"/>
      <c r="G26" s="147">
        <v>161</v>
      </c>
      <c r="H26" s="148"/>
      <c r="M26" s="71"/>
      <c r="N26" s="71"/>
      <c r="O26" s="71"/>
      <c r="P26" s="71"/>
      <c r="Q26" s="71"/>
      <c r="R26" s="71"/>
    </row>
    <row r="27" spans="1:29" x14ac:dyDescent="0.2">
      <c r="A27" s="147">
        <v>12</v>
      </c>
      <c r="B27" s="148">
        <v>45</v>
      </c>
      <c r="C27" s="147">
        <v>62</v>
      </c>
      <c r="D27" s="148"/>
      <c r="E27" s="147">
        <v>112</v>
      </c>
      <c r="F27" s="148"/>
      <c r="G27" s="147">
        <v>162</v>
      </c>
      <c r="H27" s="148"/>
      <c r="M27" s="71"/>
      <c r="N27" s="71"/>
      <c r="O27" s="71"/>
      <c r="P27" s="71"/>
      <c r="Q27" s="71"/>
      <c r="R27" s="71"/>
    </row>
    <row r="28" spans="1:29" x14ac:dyDescent="0.2">
      <c r="A28" s="147">
        <v>13</v>
      </c>
      <c r="B28" s="148">
        <v>78</v>
      </c>
      <c r="C28" s="147">
        <v>63</v>
      </c>
      <c r="D28" s="148"/>
      <c r="E28" s="147">
        <v>113</v>
      </c>
      <c r="F28" s="148"/>
      <c r="G28" s="147">
        <v>163</v>
      </c>
      <c r="H28" s="148"/>
      <c r="J28" s="149"/>
      <c r="K28" s="150"/>
    </row>
    <row r="29" spans="1:29" x14ac:dyDescent="0.2">
      <c r="A29" s="147">
        <v>14</v>
      </c>
      <c r="B29" s="148">
        <v>11</v>
      </c>
      <c r="C29" s="147">
        <v>64</v>
      </c>
      <c r="D29" s="148"/>
      <c r="E29" s="147">
        <v>114</v>
      </c>
      <c r="F29" s="148"/>
      <c r="G29" s="147">
        <v>164</v>
      </c>
      <c r="H29" s="148"/>
      <c r="J29" s="149"/>
      <c r="K29" s="150"/>
    </row>
    <row r="30" spans="1:29" x14ac:dyDescent="0.2">
      <c r="A30" s="147">
        <v>15</v>
      </c>
      <c r="B30" s="148">
        <v>23</v>
      </c>
      <c r="C30" s="147">
        <v>65</v>
      </c>
      <c r="D30" s="148"/>
      <c r="E30" s="147">
        <v>115</v>
      </c>
      <c r="F30" s="148"/>
      <c r="G30" s="147">
        <v>165</v>
      </c>
      <c r="H30" s="148"/>
      <c r="J30" s="149"/>
      <c r="K30" s="150"/>
    </row>
    <row r="31" spans="1:29" x14ac:dyDescent="0.2">
      <c r="A31" s="147">
        <v>16</v>
      </c>
      <c r="B31" s="148">
        <v>45</v>
      </c>
      <c r="C31" s="147">
        <v>66</v>
      </c>
      <c r="D31" s="148"/>
      <c r="E31" s="147">
        <v>116</v>
      </c>
      <c r="F31" s="148"/>
      <c r="G31" s="147">
        <v>166</v>
      </c>
      <c r="H31" s="148"/>
      <c r="J31" s="149"/>
      <c r="K31" s="150"/>
    </row>
    <row r="32" spans="1:29" x14ac:dyDescent="0.2">
      <c r="A32" s="147">
        <v>17</v>
      </c>
      <c r="B32" s="148">
        <v>67</v>
      </c>
      <c r="C32" s="147">
        <v>67</v>
      </c>
      <c r="D32" s="148"/>
      <c r="E32" s="147">
        <v>117</v>
      </c>
      <c r="F32" s="148"/>
      <c r="G32" s="147">
        <v>167</v>
      </c>
      <c r="H32" s="148"/>
      <c r="J32" s="149"/>
      <c r="K32" s="150"/>
    </row>
    <row r="33" spans="1:11" x14ac:dyDescent="0.2">
      <c r="A33" s="147">
        <v>18</v>
      </c>
      <c r="B33" s="148">
        <v>89</v>
      </c>
      <c r="C33" s="147">
        <v>68</v>
      </c>
      <c r="D33" s="148"/>
      <c r="E33" s="147">
        <v>118</v>
      </c>
      <c r="F33" s="148"/>
      <c r="G33" s="147">
        <v>168</v>
      </c>
      <c r="H33" s="148"/>
      <c r="J33" s="149"/>
      <c r="K33" s="150"/>
    </row>
    <row r="34" spans="1:11" x14ac:dyDescent="0.2">
      <c r="A34" s="147">
        <v>19</v>
      </c>
      <c r="B34" s="148">
        <v>43</v>
      </c>
      <c r="C34" s="147">
        <v>69</v>
      </c>
      <c r="D34" s="148"/>
      <c r="E34" s="147">
        <v>119</v>
      </c>
      <c r="F34" s="148"/>
      <c r="G34" s="147">
        <v>169</v>
      </c>
      <c r="H34" s="148"/>
      <c r="J34" s="149"/>
      <c r="K34" s="150"/>
    </row>
    <row r="35" spans="1:11" x14ac:dyDescent="0.2">
      <c r="A35" s="147">
        <v>20</v>
      </c>
      <c r="B35" s="148">
        <v>23</v>
      </c>
      <c r="C35" s="147">
        <v>70</v>
      </c>
      <c r="D35" s="148"/>
      <c r="E35" s="147">
        <v>120</v>
      </c>
      <c r="F35" s="148"/>
      <c r="G35" s="147">
        <v>170</v>
      </c>
      <c r="H35" s="148"/>
      <c r="J35" s="149"/>
      <c r="K35" s="150"/>
    </row>
    <row r="36" spans="1:11" x14ac:dyDescent="0.2">
      <c r="A36" s="147">
        <v>21</v>
      </c>
      <c r="B36" s="148">
        <v>44</v>
      </c>
      <c r="C36" s="147">
        <v>71</v>
      </c>
      <c r="D36" s="148"/>
      <c r="E36" s="147">
        <v>121</v>
      </c>
      <c r="F36" s="148"/>
      <c r="G36" s="147">
        <v>171</v>
      </c>
      <c r="H36" s="148"/>
      <c r="J36" s="149"/>
      <c r="K36" s="150"/>
    </row>
    <row r="37" spans="1:11" x14ac:dyDescent="0.2">
      <c r="A37" s="147">
        <v>22</v>
      </c>
      <c r="B37" s="148">
        <v>11</v>
      </c>
      <c r="C37" s="147">
        <v>72</v>
      </c>
      <c r="D37" s="148"/>
      <c r="E37" s="147">
        <v>122</v>
      </c>
      <c r="F37" s="148"/>
      <c r="G37" s="147">
        <v>172</v>
      </c>
      <c r="H37" s="148"/>
      <c r="J37" s="149"/>
      <c r="K37" s="150"/>
    </row>
    <row r="38" spans="1:11" x14ac:dyDescent="0.2">
      <c r="A38" s="147">
        <v>23</v>
      </c>
      <c r="B38" s="148">
        <v>45</v>
      </c>
      <c r="C38" s="147">
        <v>73</v>
      </c>
      <c r="D38" s="148"/>
      <c r="E38" s="147">
        <v>123</v>
      </c>
      <c r="F38" s="148"/>
      <c r="G38" s="147">
        <v>173</v>
      </c>
      <c r="H38" s="148"/>
    </row>
    <row r="39" spans="1:11" x14ac:dyDescent="0.2">
      <c r="A39" s="147">
        <v>24</v>
      </c>
      <c r="B39" s="148">
        <v>79</v>
      </c>
      <c r="C39" s="147">
        <v>74</v>
      </c>
      <c r="D39" s="148"/>
      <c r="E39" s="147">
        <v>124</v>
      </c>
      <c r="F39" s="148"/>
      <c r="G39" s="147">
        <v>174</v>
      </c>
      <c r="H39" s="148"/>
    </row>
    <row r="40" spans="1:11" x14ac:dyDescent="0.2">
      <c r="A40" s="147">
        <v>25</v>
      </c>
      <c r="B40" s="148">
        <v>12</v>
      </c>
      <c r="C40" s="147">
        <v>75</v>
      </c>
      <c r="D40" s="148"/>
      <c r="E40" s="147">
        <v>125</v>
      </c>
      <c r="F40" s="148"/>
      <c r="G40" s="147">
        <v>175</v>
      </c>
      <c r="H40" s="148"/>
    </row>
    <row r="41" spans="1:11" x14ac:dyDescent="0.2">
      <c r="A41" s="147">
        <v>26</v>
      </c>
      <c r="B41" s="148">
        <v>11</v>
      </c>
      <c r="C41" s="147">
        <v>76</v>
      </c>
      <c r="D41" s="148"/>
      <c r="E41" s="147">
        <v>126</v>
      </c>
      <c r="F41" s="148"/>
      <c r="G41" s="147">
        <v>176</v>
      </c>
      <c r="H41" s="148"/>
    </row>
    <row r="42" spans="1:11" x14ac:dyDescent="0.2">
      <c r="A42" s="147">
        <v>27</v>
      </c>
      <c r="B42" s="148">
        <v>23</v>
      </c>
      <c r="C42" s="147">
        <v>77</v>
      </c>
      <c r="D42" s="148"/>
      <c r="E42" s="147">
        <v>127</v>
      </c>
      <c r="F42" s="148"/>
      <c r="G42" s="147">
        <v>177</v>
      </c>
      <c r="H42" s="148"/>
    </row>
    <row r="43" spans="1:11" x14ac:dyDescent="0.2">
      <c r="A43" s="147">
        <v>28</v>
      </c>
      <c r="B43" s="148">
        <v>55</v>
      </c>
      <c r="C43" s="147">
        <v>78</v>
      </c>
      <c r="D43" s="148"/>
      <c r="E43" s="147">
        <v>128</v>
      </c>
      <c r="F43" s="148"/>
      <c r="G43" s="147">
        <v>178</v>
      </c>
      <c r="H43" s="148"/>
    </row>
    <row r="44" spans="1:11" x14ac:dyDescent="0.2">
      <c r="A44" s="147">
        <v>29</v>
      </c>
      <c r="B44" s="148">
        <v>11</v>
      </c>
      <c r="C44" s="147">
        <v>79</v>
      </c>
      <c r="D44" s="148"/>
      <c r="E44" s="147">
        <v>129</v>
      </c>
      <c r="F44" s="148"/>
      <c r="G44" s="147">
        <v>179</v>
      </c>
      <c r="H44" s="148"/>
    </row>
    <row r="45" spans="1:11" x14ac:dyDescent="0.2">
      <c r="A45" s="147">
        <v>30</v>
      </c>
      <c r="B45" s="148">
        <v>23</v>
      </c>
      <c r="C45" s="147">
        <v>80</v>
      </c>
      <c r="D45" s="148"/>
      <c r="E45" s="147">
        <v>130</v>
      </c>
      <c r="F45" s="148"/>
      <c r="G45" s="147">
        <v>180</v>
      </c>
      <c r="H45" s="148"/>
    </row>
    <row r="46" spans="1:11" x14ac:dyDescent="0.2">
      <c r="A46" s="147">
        <v>31</v>
      </c>
      <c r="B46" s="148">
        <v>21</v>
      </c>
      <c r="C46" s="147">
        <v>81</v>
      </c>
      <c r="D46" s="148"/>
      <c r="E46" s="147">
        <v>131</v>
      </c>
      <c r="F46" s="148"/>
      <c r="G46" s="147">
        <v>181</v>
      </c>
      <c r="H46" s="148"/>
    </row>
    <row r="47" spans="1:11" x14ac:dyDescent="0.2">
      <c r="A47" s="147">
        <v>32</v>
      </c>
      <c r="B47" s="148">
        <v>26</v>
      </c>
      <c r="C47" s="147">
        <v>82</v>
      </c>
      <c r="D47" s="148"/>
      <c r="E47" s="147">
        <v>132</v>
      </c>
      <c r="F47" s="148"/>
      <c r="G47" s="147">
        <v>182</v>
      </c>
      <c r="H47" s="148"/>
    </row>
    <row r="48" spans="1:11" x14ac:dyDescent="0.2">
      <c r="A48" s="147">
        <v>33</v>
      </c>
      <c r="B48" s="148">
        <v>17</v>
      </c>
      <c r="C48" s="147">
        <v>83</v>
      </c>
      <c r="D48" s="148"/>
      <c r="E48" s="147">
        <v>133</v>
      </c>
      <c r="F48" s="148"/>
      <c r="G48" s="147">
        <v>183</v>
      </c>
      <c r="H48" s="148"/>
    </row>
    <row r="49" spans="1:8" x14ac:dyDescent="0.2">
      <c r="A49" s="147">
        <v>34</v>
      </c>
      <c r="B49" s="148">
        <v>11</v>
      </c>
      <c r="C49" s="147">
        <v>84</v>
      </c>
      <c r="D49" s="148"/>
      <c r="E49" s="147">
        <v>134</v>
      </c>
      <c r="F49" s="148"/>
      <c r="G49" s="147">
        <v>184</v>
      </c>
      <c r="H49" s="148"/>
    </row>
    <row r="50" spans="1:8" x14ac:dyDescent="0.2">
      <c r="A50" s="147">
        <v>35</v>
      </c>
      <c r="B50" s="148">
        <v>12</v>
      </c>
      <c r="C50" s="147">
        <v>85</v>
      </c>
      <c r="D50" s="148"/>
      <c r="E50" s="147">
        <v>135</v>
      </c>
      <c r="F50" s="148"/>
      <c r="G50" s="147">
        <v>185</v>
      </c>
      <c r="H50" s="148"/>
    </row>
    <row r="51" spans="1:8" x14ac:dyDescent="0.2">
      <c r="A51" s="147">
        <v>36</v>
      </c>
      <c r="B51" s="148">
        <v>13</v>
      </c>
      <c r="C51" s="147">
        <v>86</v>
      </c>
      <c r="D51" s="148"/>
      <c r="E51" s="147">
        <v>136</v>
      </c>
      <c r="F51" s="148"/>
      <c r="G51" s="147">
        <v>186</v>
      </c>
      <c r="H51" s="148"/>
    </row>
    <row r="52" spans="1:8" x14ac:dyDescent="0.2">
      <c r="A52" s="147">
        <v>37</v>
      </c>
      <c r="B52" s="148">
        <v>14</v>
      </c>
      <c r="C52" s="147">
        <v>87</v>
      </c>
      <c r="D52" s="148"/>
      <c r="E52" s="147">
        <v>137</v>
      </c>
      <c r="F52" s="148"/>
      <c r="G52" s="147">
        <v>187</v>
      </c>
      <c r="H52" s="148"/>
    </row>
    <row r="53" spans="1:8" x14ac:dyDescent="0.2">
      <c r="A53" s="147">
        <v>38</v>
      </c>
      <c r="B53" s="148"/>
      <c r="C53" s="147">
        <v>88</v>
      </c>
      <c r="D53" s="148"/>
      <c r="E53" s="147">
        <v>138</v>
      </c>
      <c r="F53" s="148"/>
      <c r="G53" s="147">
        <v>188</v>
      </c>
      <c r="H53" s="148"/>
    </row>
    <row r="54" spans="1:8" x14ac:dyDescent="0.2">
      <c r="A54" s="147">
        <v>39</v>
      </c>
      <c r="B54" s="148"/>
      <c r="C54" s="147">
        <v>89</v>
      </c>
      <c r="D54" s="148"/>
      <c r="E54" s="147">
        <v>139</v>
      </c>
      <c r="F54" s="148"/>
      <c r="G54" s="147">
        <v>189</v>
      </c>
      <c r="H54" s="148"/>
    </row>
    <row r="55" spans="1:8" x14ac:dyDescent="0.2">
      <c r="A55" s="147">
        <v>40</v>
      </c>
      <c r="B55" s="148"/>
      <c r="C55" s="147">
        <v>90</v>
      </c>
      <c r="D55" s="148"/>
      <c r="E55" s="147">
        <v>140</v>
      </c>
      <c r="F55" s="148"/>
      <c r="G55" s="147">
        <v>190</v>
      </c>
      <c r="H55" s="148"/>
    </row>
    <row r="56" spans="1:8" x14ac:dyDescent="0.2">
      <c r="A56" s="147">
        <v>41</v>
      </c>
      <c r="B56" s="148"/>
      <c r="C56" s="147">
        <v>91</v>
      </c>
      <c r="D56" s="148"/>
      <c r="E56" s="147">
        <v>141</v>
      </c>
      <c r="F56" s="148"/>
      <c r="G56" s="147">
        <v>191</v>
      </c>
      <c r="H56" s="148"/>
    </row>
    <row r="57" spans="1:8" x14ac:dyDescent="0.2">
      <c r="A57" s="147">
        <v>42</v>
      </c>
      <c r="B57" s="148"/>
      <c r="C57" s="147">
        <v>92</v>
      </c>
      <c r="D57" s="148"/>
      <c r="E57" s="147">
        <v>142</v>
      </c>
      <c r="F57" s="148"/>
      <c r="G57" s="147">
        <v>192</v>
      </c>
      <c r="H57" s="148"/>
    </row>
    <row r="58" spans="1:8" x14ac:dyDescent="0.2">
      <c r="A58" s="147">
        <v>43</v>
      </c>
      <c r="B58" s="148"/>
      <c r="C58" s="147">
        <v>93</v>
      </c>
      <c r="D58" s="148"/>
      <c r="E58" s="147">
        <v>143</v>
      </c>
      <c r="F58" s="148"/>
      <c r="G58" s="147">
        <v>193</v>
      </c>
      <c r="H58" s="148"/>
    </row>
    <row r="59" spans="1:8" x14ac:dyDescent="0.2">
      <c r="A59" s="147">
        <v>44</v>
      </c>
      <c r="B59" s="148"/>
      <c r="C59" s="147">
        <v>94</v>
      </c>
      <c r="D59" s="148"/>
      <c r="E59" s="147">
        <v>144</v>
      </c>
      <c r="F59" s="148"/>
      <c r="G59" s="147">
        <v>194</v>
      </c>
      <c r="H59" s="148"/>
    </row>
    <row r="60" spans="1:8" x14ac:dyDescent="0.2">
      <c r="A60" s="147">
        <v>45</v>
      </c>
      <c r="B60" s="148"/>
      <c r="C60" s="147">
        <v>95</v>
      </c>
      <c r="D60" s="148"/>
      <c r="E60" s="147">
        <v>145</v>
      </c>
      <c r="F60" s="148"/>
      <c r="G60" s="147">
        <v>195</v>
      </c>
      <c r="H60" s="148"/>
    </row>
    <row r="61" spans="1:8" x14ac:dyDescent="0.2">
      <c r="A61" s="147">
        <v>46</v>
      </c>
      <c r="B61" s="148"/>
      <c r="C61" s="147">
        <v>96</v>
      </c>
      <c r="D61" s="148"/>
      <c r="E61" s="147">
        <v>146</v>
      </c>
      <c r="F61" s="148"/>
      <c r="G61" s="147">
        <v>196</v>
      </c>
      <c r="H61" s="148"/>
    </row>
    <row r="62" spans="1:8" x14ac:dyDescent="0.2">
      <c r="A62" s="147">
        <v>47</v>
      </c>
      <c r="B62" s="148"/>
      <c r="C62" s="147">
        <v>97</v>
      </c>
      <c r="D62" s="148"/>
      <c r="E62" s="147">
        <v>147</v>
      </c>
      <c r="F62" s="148"/>
      <c r="G62" s="147">
        <v>197</v>
      </c>
      <c r="H62" s="148"/>
    </row>
    <row r="63" spans="1:8" x14ac:dyDescent="0.2">
      <c r="A63" s="147">
        <v>48</v>
      </c>
      <c r="B63" s="148"/>
      <c r="C63" s="147">
        <v>98</v>
      </c>
      <c r="D63" s="148"/>
      <c r="E63" s="147">
        <v>148</v>
      </c>
      <c r="F63" s="148"/>
      <c r="G63" s="147">
        <v>198</v>
      </c>
      <c r="H63" s="148"/>
    </row>
    <row r="64" spans="1:8" x14ac:dyDescent="0.2">
      <c r="A64" s="147">
        <v>49</v>
      </c>
      <c r="B64" s="148"/>
      <c r="C64" s="147">
        <v>99</v>
      </c>
      <c r="D64" s="148"/>
      <c r="E64" s="147">
        <v>149</v>
      </c>
      <c r="F64" s="148"/>
      <c r="G64" s="147">
        <v>199</v>
      </c>
      <c r="H64" s="148"/>
    </row>
    <row r="65" spans="1:8" x14ac:dyDescent="0.2">
      <c r="A65" s="147">
        <v>50</v>
      </c>
      <c r="B65" s="148"/>
      <c r="C65" s="147">
        <v>100</v>
      </c>
      <c r="D65" s="148"/>
      <c r="E65" s="147">
        <v>150</v>
      </c>
      <c r="F65" s="148"/>
      <c r="G65" s="147">
        <v>200</v>
      </c>
      <c r="H65" s="148"/>
    </row>
  </sheetData>
  <mergeCells count="8">
    <mergeCell ref="B8:S13"/>
    <mergeCell ref="V8:AC19"/>
    <mergeCell ref="A15:H15"/>
    <mergeCell ref="A1:T1"/>
    <mergeCell ref="A3:F3"/>
    <mergeCell ref="A5:F5"/>
    <mergeCell ref="G3:T3"/>
    <mergeCell ref="G5:T5"/>
  </mergeCells>
  <pageMargins left="0.7" right="0.7" top="0.75" bottom="0.75" header="0.3" footer="0.3"/>
  <pageSetup paperSize="9" scale="56" orientation="portrait" r:id="rId1"/>
  <colBreaks count="1" manualBreakCount="1">
    <brk id="19" max="1048575"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A2:L202"/>
  <sheetViews>
    <sheetView showGridLines="0" zoomScale="90" zoomScaleNormal="90" workbookViewId="0">
      <selection activeCell="J16" sqref="J16"/>
    </sheetView>
  </sheetViews>
  <sheetFormatPr baseColWidth="10" defaultColWidth="10.83203125" defaultRowHeight="15" x14ac:dyDescent="0.2"/>
  <cols>
    <col min="1" max="3" width="10.83203125" style="71"/>
    <col min="4" max="4" width="20.5" style="71" bestFit="1" customWidth="1"/>
    <col min="5" max="8" width="10.83203125" style="71"/>
    <col min="9" max="9" width="14.5" style="71" bestFit="1" customWidth="1"/>
    <col min="10" max="10" width="18.6640625" style="71" bestFit="1" customWidth="1"/>
    <col min="11" max="11" width="21" style="71" bestFit="1" customWidth="1"/>
    <col min="12" max="12" width="18.83203125" style="71" bestFit="1" customWidth="1"/>
    <col min="13" max="16384" width="10.83203125" style="71"/>
  </cols>
  <sheetData>
    <row r="2" spans="1:12" x14ac:dyDescent="0.2">
      <c r="A2" s="306" t="s">
        <v>128</v>
      </c>
      <c r="B2" s="306"/>
      <c r="D2" s="306" t="s">
        <v>129</v>
      </c>
      <c r="E2" s="306"/>
      <c r="G2" s="307" t="s">
        <v>130</v>
      </c>
      <c r="H2" s="308"/>
      <c r="I2" s="304" t="s">
        <v>41</v>
      </c>
      <c r="J2" s="304" t="s">
        <v>131</v>
      </c>
      <c r="K2" s="304" t="s">
        <v>132</v>
      </c>
      <c r="L2" s="304" t="s">
        <v>133</v>
      </c>
    </row>
    <row r="3" spans="1:12" x14ac:dyDescent="0.2">
      <c r="A3" s="151">
        <v>1</v>
      </c>
      <c r="B3" s="152">
        <f>IF(ISBLANK(Histograma!B16)=TRUE,"",Histograma!B16)</f>
        <v>23</v>
      </c>
      <c r="D3" s="152" t="s">
        <v>134</v>
      </c>
      <c r="E3" s="152">
        <f>MIN('Cálculos y datos'!B3:B2020)</f>
        <v>11</v>
      </c>
      <c r="G3" s="153" t="s">
        <v>135</v>
      </c>
      <c r="H3" s="153" t="s">
        <v>136</v>
      </c>
      <c r="I3" s="305"/>
      <c r="J3" s="305"/>
      <c r="K3" s="305"/>
      <c r="L3" s="305"/>
    </row>
    <row r="4" spans="1:12" x14ac:dyDescent="0.2">
      <c r="A4" s="151">
        <v>2</v>
      </c>
      <c r="B4" s="152">
        <f>IF(ISBLANK(Histograma!B17)=TRUE,"",Histograma!B17)</f>
        <v>23</v>
      </c>
      <c r="D4" s="152" t="s">
        <v>137</v>
      </c>
      <c r="E4" s="152">
        <f>MAX('Cálculos y datos'!B3:B2020)</f>
        <v>123</v>
      </c>
      <c r="G4" s="154">
        <f>E3</f>
        <v>11</v>
      </c>
      <c r="H4" s="155">
        <f>G4+$E$8</f>
        <v>27</v>
      </c>
      <c r="I4" s="152">
        <f>IF(COUNTIFS($B$3:$B$202,"&gt;="&amp;G4,$B$3:$B$202,"&lt;="&amp;H4)=0,"",COUNTIFS($B$3:$B$202,"&gt;="&amp;G4,$B$3:$B$202,"&lt;="&amp;H4))</f>
        <v>23</v>
      </c>
      <c r="J4" s="154" t="str">
        <f>IF(SUM($I$4:I4)=$E$6,"No","Si")</f>
        <v>Si</v>
      </c>
      <c r="K4" s="156" t="s">
        <v>138</v>
      </c>
      <c r="L4" s="157">
        <f>IF(K4="Si entra a gráfico",(H4+G4)/2,"")</f>
        <v>19</v>
      </c>
    </row>
    <row r="5" spans="1:12" x14ac:dyDescent="0.2">
      <c r="A5" s="151">
        <v>3</v>
      </c>
      <c r="B5" s="152">
        <f>IF(ISBLANK(Histograma!B18)=TRUE,"",Histograma!B18)</f>
        <v>44</v>
      </c>
      <c r="D5" s="152" t="s">
        <v>139</v>
      </c>
      <c r="E5" s="152">
        <f>MAX('Cálculos y datos'!B3:B202)-MIN('Cálculos y datos'!B3:B202)</f>
        <v>112</v>
      </c>
      <c r="G5" s="155">
        <f>H4</f>
        <v>27</v>
      </c>
      <c r="H5" s="155">
        <f t="shared" ref="H5:H23" si="0">G5+$E$8</f>
        <v>43</v>
      </c>
      <c r="I5" s="152">
        <f>IF(COUNTIFS($B$3:$B$202,"&gt;"&amp;G5,$B$3:$B$202,"&lt;="&amp;H5)=0,"",COUNTIFS($B$3:$B$202,"&gt;"&amp;G5,$B$3:$B$202,"&lt;="&amp;H5))</f>
        <v>1</v>
      </c>
      <c r="J5" s="154" t="str">
        <f>IF(SUM($I$4:I5)=$E$6,"No","Si")</f>
        <v>Si</v>
      </c>
      <c r="K5" s="156" t="str">
        <f>IF(AND(J4="No",J5="No"),"No entra a gráfico", "Si entra a gráfico")</f>
        <v>Si entra a gráfico</v>
      </c>
      <c r="L5" s="157">
        <f t="shared" ref="L5:L23" si="1">IF(K5="Si entra a gráfico",(H5+G5)/2,"")</f>
        <v>35</v>
      </c>
    </row>
    <row r="6" spans="1:12" x14ac:dyDescent="0.2">
      <c r="A6" s="151">
        <v>4</v>
      </c>
      <c r="B6" s="152">
        <f>IF(ISBLANK(Histograma!B19)=TRUE,"",Histograma!B19)</f>
        <v>66</v>
      </c>
      <c r="D6" s="152" t="s">
        <v>140</v>
      </c>
      <c r="E6" s="152">
        <f>COUNT('Cálculos y datos'!B3:B202)</f>
        <v>45</v>
      </c>
      <c r="G6" s="155">
        <f t="shared" ref="G6:G23" si="2">H5</f>
        <v>43</v>
      </c>
      <c r="H6" s="155">
        <f t="shared" si="0"/>
        <v>59</v>
      </c>
      <c r="I6" s="152">
        <f t="shared" ref="I6:I23" si="3">IF(COUNTIFS($B$3:$B$202,"&gt;"&amp;G6,$B$3:$B$202,"&lt;="&amp;H6)=0,"",COUNTIFS($B$3:$B$202,"&gt;"&amp;G6,$B$3:$B$202,"&lt;="&amp;H6))</f>
        <v>8</v>
      </c>
      <c r="J6" s="154" t="str">
        <f>IF(SUM($I$4:I6)=$E$6,"No","Si")</f>
        <v>Si</v>
      </c>
      <c r="K6" s="156" t="str">
        <f t="shared" ref="K6:K23" si="4">IF(AND(J5="No",J6="No"),"No entra a gráfico", "Si entra a gráfico")</f>
        <v>Si entra a gráfico</v>
      </c>
      <c r="L6" s="157">
        <f t="shared" si="1"/>
        <v>51</v>
      </c>
    </row>
    <row r="7" spans="1:12" x14ac:dyDescent="0.2">
      <c r="A7" s="151">
        <v>5</v>
      </c>
      <c r="B7" s="152">
        <f>IF(ISBLANK(Histograma!B20)=TRUE,"",Histograma!B20)</f>
        <v>66</v>
      </c>
      <c r="D7" s="152" t="s">
        <v>141</v>
      </c>
      <c r="E7" s="152">
        <f>ROUND(SQRT(E6),0)</f>
        <v>7</v>
      </c>
      <c r="G7" s="155">
        <f t="shared" si="2"/>
        <v>59</v>
      </c>
      <c r="H7" s="155">
        <f t="shared" si="0"/>
        <v>75</v>
      </c>
      <c r="I7" s="152">
        <f t="shared" si="3"/>
        <v>5</v>
      </c>
      <c r="J7" s="154" t="str">
        <f>IF(SUM($I$4:I7)=$E$6,"No","Si")</f>
        <v>Si</v>
      </c>
      <c r="K7" s="156" t="str">
        <f t="shared" si="4"/>
        <v>Si entra a gráfico</v>
      </c>
      <c r="L7" s="157">
        <f t="shared" si="1"/>
        <v>67</v>
      </c>
    </row>
    <row r="8" spans="1:12" x14ac:dyDescent="0.2">
      <c r="A8" s="151">
        <v>6</v>
      </c>
      <c r="B8" s="152">
        <f>IF(ISBLANK(Histograma!B21)=TRUE,"",Histograma!B21)</f>
        <v>44</v>
      </c>
      <c r="D8" s="152" t="s">
        <v>142</v>
      </c>
      <c r="E8" s="157">
        <f>E5/E7</f>
        <v>16</v>
      </c>
      <c r="G8" s="155">
        <f t="shared" si="2"/>
        <v>75</v>
      </c>
      <c r="H8" s="155">
        <f t="shared" si="0"/>
        <v>91</v>
      </c>
      <c r="I8" s="152">
        <f t="shared" si="3"/>
        <v>4</v>
      </c>
      <c r="J8" s="154" t="str">
        <f>IF(SUM($I$4:I8)=$E$6,"No","Si")</f>
        <v>Si</v>
      </c>
      <c r="K8" s="156" t="str">
        <f t="shared" si="4"/>
        <v>Si entra a gráfico</v>
      </c>
      <c r="L8" s="157">
        <f t="shared" si="1"/>
        <v>83</v>
      </c>
    </row>
    <row r="9" spans="1:12" x14ac:dyDescent="0.2">
      <c r="A9" s="151">
        <v>7</v>
      </c>
      <c r="B9" s="152">
        <f>IF(ISBLANK(Histograma!B22)=TRUE,"",Histograma!B22)</f>
        <v>66</v>
      </c>
      <c r="G9" s="155">
        <f t="shared" si="2"/>
        <v>91</v>
      </c>
      <c r="H9" s="155">
        <f t="shared" si="0"/>
        <v>107</v>
      </c>
      <c r="I9" s="152">
        <f>IF(COUNTIFS($B$3:$B$202,"&gt;"&amp;G9,$B$3:$B$202,"&lt;="&amp;H9)=0,"",COUNTIFS($B$3:$B$202,"&gt;"&amp;G9,$B$3:$B$202,"&lt;="&amp;H9))</f>
        <v>1</v>
      </c>
      <c r="J9" s="154" t="str">
        <f>IF(SUM($I$4:I9)=$E$6,"No","Si")</f>
        <v>Si</v>
      </c>
      <c r="K9" s="156" t="str">
        <f t="shared" si="4"/>
        <v>Si entra a gráfico</v>
      </c>
      <c r="L9" s="157">
        <f t="shared" si="1"/>
        <v>99</v>
      </c>
    </row>
    <row r="10" spans="1:12" x14ac:dyDescent="0.2">
      <c r="A10" s="151">
        <v>8</v>
      </c>
      <c r="B10" s="152">
        <f>IF(ISBLANK(Histograma!B23)=TRUE,"",Histograma!B23)</f>
        <v>21</v>
      </c>
      <c r="G10" s="155">
        <f t="shared" si="2"/>
        <v>107</v>
      </c>
      <c r="H10" s="155">
        <f t="shared" si="0"/>
        <v>123</v>
      </c>
      <c r="I10" s="152">
        <f t="shared" si="3"/>
        <v>3</v>
      </c>
      <c r="J10" s="154" t="str">
        <f>IF(SUM($I$4:I10)=$E$6,"No","Si")</f>
        <v>No</v>
      </c>
      <c r="K10" s="156" t="str">
        <f t="shared" si="4"/>
        <v>Si entra a gráfico</v>
      </c>
      <c r="L10" s="157">
        <f t="shared" si="1"/>
        <v>115</v>
      </c>
    </row>
    <row r="11" spans="1:12" x14ac:dyDescent="0.2">
      <c r="A11" s="151">
        <v>9</v>
      </c>
      <c r="B11" s="152">
        <f>IF(ISBLANK(Histograma!B24)=TRUE,"",Histograma!B24)</f>
        <v>23</v>
      </c>
      <c r="G11" s="155">
        <f t="shared" si="2"/>
        <v>123</v>
      </c>
      <c r="H11" s="155">
        <f t="shared" si="0"/>
        <v>139</v>
      </c>
      <c r="I11" s="152" t="str">
        <f t="shared" si="3"/>
        <v/>
      </c>
      <c r="J11" s="154" t="str">
        <f>IF(SUM($I$4:I11)=$E$6,"No","Si")</f>
        <v>No</v>
      </c>
      <c r="K11" s="156" t="str">
        <f t="shared" si="4"/>
        <v>No entra a gráfico</v>
      </c>
      <c r="L11" s="157" t="str">
        <f t="shared" si="1"/>
        <v/>
      </c>
    </row>
    <row r="12" spans="1:12" x14ac:dyDescent="0.2">
      <c r="A12" s="151">
        <v>10</v>
      </c>
      <c r="B12" s="152">
        <f>IF(ISBLANK(Histograma!B25)=TRUE,"",Histograma!B25)</f>
        <v>22</v>
      </c>
      <c r="G12" s="155">
        <f t="shared" si="2"/>
        <v>139</v>
      </c>
      <c r="H12" s="155">
        <f t="shared" si="0"/>
        <v>155</v>
      </c>
      <c r="I12" s="152" t="str">
        <f t="shared" si="3"/>
        <v/>
      </c>
      <c r="J12" s="154" t="str">
        <f>IF(SUM($I$4:I12)=$E$6,"No","Si")</f>
        <v>No</v>
      </c>
      <c r="K12" s="156" t="str">
        <f t="shared" si="4"/>
        <v>No entra a gráfico</v>
      </c>
      <c r="L12" s="157" t="str">
        <f t="shared" si="1"/>
        <v/>
      </c>
    </row>
    <row r="13" spans="1:12" x14ac:dyDescent="0.2">
      <c r="A13" s="151">
        <v>11</v>
      </c>
      <c r="B13" s="152">
        <f>IF(ISBLANK(Histograma!B26)=TRUE,"",Histograma!B26)</f>
        <v>11</v>
      </c>
      <c r="G13" s="155">
        <f t="shared" si="2"/>
        <v>155</v>
      </c>
      <c r="H13" s="155">
        <f t="shared" si="0"/>
        <v>171</v>
      </c>
      <c r="I13" s="152" t="str">
        <f t="shared" si="3"/>
        <v/>
      </c>
      <c r="J13" s="154" t="str">
        <f>IF(SUM($I$4:I13)=$E$6,"No","Si")</f>
        <v>No</v>
      </c>
      <c r="K13" s="156" t="str">
        <f t="shared" si="4"/>
        <v>No entra a gráfico</v>
      </c>
      <c r="L13" s="157" t="str">
        <f t="shared" si="1"/>
        <v/>
      </c>
    </row>
    <row r="14" spans="1:12" x14ac:dyDescent="0.2">
      <c r="A14" s="151">
        <v>12</v>
      </c>
      <c r="B14" s="152">
        <f>IF(ISBLANK(Histograma!B27)=TRUE,"",Histograma!B27)</f>
        <v>45</v>
      </c>
      <c r="G14" s="155">
        <f t="shared" si="2"/>
        <v>171</v>
      </c>
      <c r="H14" s="155">
        <f t="shared" si="0"/>
        <v>187</v>
      </c>
      <c r="I14" s="152" t="str">
        <f t="shared" si="3"/>
        <v/>
      </c>
      <c r="J14" s="154" t="str">
        <f>IF(SUM($I$4:I14)=$E$6,"No","Si")</f>
        <v>No</v>
      </c>
      <c r="K14" s="156" t="str">
        <f t="shared" si="4"/>
        <v>No entra a gráfico</v>
      </c>
      <c r="L14" s="157" t="str">
        <f t="shared" si="1"/>
        <v/>
      </c>
    </row>
    <row r="15" spans="1:12" x14ac:dyDescent="0.2">
      <c r="A15" s="151">
        <v>13</v>
      </c>
      <c r="B15" s="152">
        <f>IF(ISBLANK(Histograma!B28)=TRUE,"",Histograma!B28)</f>
        <v>78</v>
      </c>
      <c r="G15" s="155">
        <f t="shared" si="2"/>
        <v>187</v>
      </c>
      <c r="H15" s="155">
        <f t="shared" si="0"/>
        <v>203</v>
      </c>
      <c r="I15" s="152" t="str">
        <f t="shared" si="3"/>
        <v/>
      </c>
      <c r="J15" s="154" t="str">
        <f>IF(SUM($I$4:I15)=$E$6,"No","Si")</f>
        <v>No</v>
      </c>
      <c r="K15" s="156" t="str">
        <f t="shared" si="4"/>
        <v>No entra a gráfico</v>
      </c>
      <c r="L15" s="157" t="str">
        <f t="shared" si="1"/>
        <v/>
      </c>
    </row>
    <row r="16" spans="1:12" x14ac:dyDescent="0.2">
      <c r="A16" s="151">
        <v>14</v>
      </c>
      <c r="B16" s="152">
        <f>IF(ISBLANK(Histograma!B29)=TRUE,"",Histograma!B29)</f>
        <v>11</v>
      </c>
      <c r="G16" s="155">
        <f t="shared" si="2"/>
        <v>203</v>
      </c>
      <c r="H16" s="155">
        <f t="shared" si="0"/>
        <v>219</v>
      </c>
      <c r="I16" s="152" t="str">
        <f t="shared" si="3"/>
        <v/>
      </c>
      <c r="J16" s="154" t="str">
        <f>IF(SUM($I$4:I16)=$E$6,"No","Si")</f>
        <v>No</v>
      </c>
      <c r="K16" s="156" t="str">
        <f t="shared" si="4"/>
        <v>No entra a gráfico</v>
      </c>
      <c r="L16" s="157" t="str">
        <f t="shared" si="1"/>
        <v/>
      </c>
    </row>
    <row r="17" spans="1:12" x14ac:dyDescent="0.2">
      <c r="A17" s="151">
        <v>15</v>
      </c>
      <c r="B17" s="152">
        <f>IF(ISBLANK(Histograma!B30)=TRUE,"",Histograma!B30)</f>
        <v>23</v>
      </c>
      <c r="G17" s="155">
        <f t="shared" si="2"/>
        <v>219</v>
      </c>
      <c r="H17" s="155">
        <f t="shared" si="0"/>
        <v>235</v>
      </c>
      <c r="I17" s="152" t="str">
        <f t="shared" si="3"/>
        <v/>
      </c>
      <c r="J17" s="154" t="str">
        <f>IF(SUM($I$4:I17)=$E$6,"No","Si")</f>
        <v>No</v>
      </c>
      <c r="K17" s="156" t="str">
        <f t="shared" si="4"/>
        <v>No entra a gráfico</v>
      </c>
      <c r="L17" s="157" t="str">
        <f t="shared" si="1"/>
        <v/>
      </c>
    </row>
    <row r="18" spans="1:12" x14ac:dyDescent="0.2">
      <c r="A18" s="151">
        <v>16</v>
      </c>
      <c r="B18" s="152">
        <f>IF(ISBLANK(Histograma!B31)=TRUE,"",Histograma!B31)</f>
        <v>45</v>
      </c>
      <c r="G18" s="155">
        <f t="shared" si="2"/>
        <v>235</v>
      </c>
      <c r="H18" s="155">
        <f t="shared" si="0"/>
        <v>251</v>
      </c>
      <c r="I18" s="152" t="str">
        <f t="shared" si="3"/>
        <v/>
      </c>
      <c r="J18" s="154" t="str">
        <f>IF(SUM($I$4:I18)=$E$6,"No","Si")</f>
        <v>No</v>
      </c>
      <c r="K18" s="156" t="str">
        <f t="shared" si="4"/>
        <v>No entra a gráfico</v>
      </c>
      <c r="L18" s="157" t="str">
        <f t="shared" si="1"/>
        <v/>
      </c>
    </row>
    <row r="19" spans="1:12" x14ac:dyDescent="0.2">
      <c r="A19" s="151">
        <v>17</v>
      </c>
      <c r="B19" s="152">
        <f>IF(ISBLANK(Histograma!B32)=TRUE,"",Histograma!B32)</f>
        <v>67</v>
      </c>
      <c r="G19" s="155">
        <f t="shared" si="2"/>
        <v>251</v>
      </c>
      <c r="H19" s="155">
        <f t="shared" si="0"/>
        <v>267</v>
      </c>
      <c r="I19" s="152" t="str">
        <f t="shared" si="3"/>
        <v/>
      </c>
      <c r="J19" s="154" t="str">
        <f>IF(SUM($I$4:I19)=$E$6,"No","Si")</f>
        <v>No</v>
      </c>
      <c r="K19" s="156" t="str">
        <f t="shared" si="4"/>
        <v>No entra a gráfico</v>
      </c>
      <c r="L19" s="157" t="str">
        <f t="shared" si="1"/>
        <v/>
      </c>
    </row>
    <row r="20" spans="1:12" x14ac:dyDescent="0.2">
      <c r="A20" s="151">
        <v>18</v>
      </c>
      <c r="B20" s="152">
        <f>IF(ISBLANK(Histograma!B33)=TRUE,"",Histograma!B33)</f>
        <v>89</v>
      </c>
      <c r="G20" s="155">
        <f t="shared" si="2"/>
        <v>267</v>
      </c>
      <c r="H20" s="155">
        <f t="shared" si="0"/>
        <v>283</v>
      </c>
      <c r="I20" s="152" t="str">
        <f t="shared" si="3"/>
        <v/>
      </c>
      <c r="J20" s="154" t="str">
        <f>IF(SUM($I$4:I20)=$E$6,"No","Si")</f>
        <v>No</v>
      </c>
      <c r="K20" s="156" t="str">
        <f t="shared" si="4"/>
        <v>No entra a gráfico</v>
      </c>
      <c r="L20" s="157" t="str">
        <f t="shared" si="1"/>
        <v/>
      </c>
    </row>
    <row r="21" spans="1:12" x14ac:dyDescent="0.2">
      <c r="A21" s="151">
        <v>19</v>
      </c>
      <c r="B21" s="152">
        <f>IF(ISBLANK(Histograma!B34)=TRUE,"",Histograma!B34)</f>
        <v>43</v>
      </c>
      <c r="G21" s="155">
        <f t="shared" si="2"/>
        <v>283</v>
      </c>
      <c r="H21" s="155">
        <f t="shared" si="0"/>
        <v>299</v>
      </c>
      <c r="I21" s="152" t="str">
        <f t="shared" si="3"/>
        <v/>
      </c>
      <c r="J21" s="154" t="str">
        <f>IF(SUM($I$4:I21)=$E$6,"No","Si")</f>
        <v>No</v>
      </c>
      <c r="K21" s="156" t="str">
        <f t="shared" si="4"/>
        <v>No entra a gráfico</v>
      </c>
      <c r="L21" s="157" t="str">
        <f t="shared" si="1"/>
        <v/>
      </c>
    </row>
    <row r="22" spans="1:12" x14ac:dyDescent="0.2">
      <c r="A22" s="151">
        <v>20</v>
      </c>
      <c r="B22" s="152">
        <f>IF(ISBLANK(Histograma!B35)=TRUE,"",Histograma!B35)</f>
        <v>23</v>
      </c>
      <c r="G22" s="155">
        <f t="shared" si="2"/>
        <v>299</v>
      </c>
      <c r="H22" s="155">
        <f t="shared" si="0"/>
        <v>315</v>
      </c>
      <c r="I22" s="152" t="str">
        <f t="shared" si="3"/>
        <v/>
      </c>
      <c r="J22" s="154" t="str">
        <f>IF(SUM($I$4:I22)=$E$6,"No","Si")</f>
        <v>No</v>
      </c>
      <c r="K22" s="156" t="str">
        <f t="shared" si="4"/>
        <v>No entra a gráfico</v>
      </c>
      <c r="L22" s="157" t="str">
        <f t="shared" si="1"/>
        <v/>
      </c>
    </row>
    <row r="23" spans="1:12" x14ac:dyDescent="0.2">
      <c r="A23" s="151">
        <v>21</v>
      </c>
      <c r="B23" s="152">
        <f>IF(ISBLANK(Histograma!B36)=TRUE,"",Histograma!B36)</f>
        <v>44</v>
      </c>
      <c r="G23" s="155">
        <f t="shared" si="2"/>
        <v>315</v>
      </c>
      <c r="H23" s="155">
        <f t="shared" si="0"/>
        <v>331</v>
      </c>
      <c r="I23" s="152" t="str">
        <f t="shared" si="3"/>
        <v/>
      </c>
      <c r="J23" s="154" t="str">
        <f>IF(SUM($I$4:I23)=$E$6,"No","Si")</f>
        <v>No</v>
      </c>
      <c r="K23" s="156" t="str">
        <f t="shared" si="4"/>
        <v>No entra a gráfico</v>
      </c>
      <c r="L23" s="157" t="str">
        <f t="shared" si="1"/>
        <v/>
      </c>
    </row>
    <row r="24" spans="1:12" x14ac:dyDescent="0.2">
      <c r="A24" s="151">
        <v>22</v>
      </c>
      <c r="B24" s="152">
        <f>IF(ISBLANK(Histograma!B37)=TRUE,"",Histograma!B37)</f>
        <v>11</v>
      </c>
    </row>
    <row r="25" spans="1:12" x14ac:dyDescent="0.2">
      <c r="A25" s="151">
        <v>23</v>
      </c>
      <c r="B25" s="152">
        <f>IF(ISBLANK(Histograma!B38)=TRUE,"",Histograma!B38)</f>
        <v>45</v>
      </c>
    </row>
    <row r="26" spans="1:12" x14ac:dyDescent="0.2">
      <c r="A26" s="151">
        <v>24</v>
      </c>
      <c r="B26" s="152">
        <f>IF(ISBLANK(Histograma!B39)=TRUE,"",Histograma!B39)</f>
        <v>79</v>
      </c>
    </row>
    <row r="27" spans="1:12" x14ac:dyDescent="0.2">
      <c r="A27" s="151">
        <v>25</v>
      </c>
      <c r="B27" s="152">
        <f>IF(ISBLANK(Histograma!B40)=TRUE,"",Histograma!B40)</f>
        <v>12</v>
      </c>
    </row>
    <row r="28" spans="1:12" x14ac:dyDescent="0.2">
      <c r="A28" s="151">
        <v>26</v>
      </c>
      <c r="B28" s="152">
        <f>IF(ISBLANK(Histograma!B41)=TRUE,"",Histograma!B41)</f>
        <v>11</v>
      </c>
    </row>
    <row r="29" spans="1:12" x14ac:dyDescent="0.2">
      <c r="A29" s="151">
        <v>27</v>
      </c>
      <c r="B29" s="152">
        <f>IF(ISBLANK(Histograma!B42)=TRUE,"",Histograma!B42)</f>
        <v>23</v>
      </c>
    </row>
    <row r="30" spans="1:12" x14ac:dyDescent="0.2">
      <c r="A30" s="151">
        <v>28</v>
      </c>
      <c r="B30" s="152">
        <f>IF(ISBLANK(Histograma!B43)=TRUE,"",Histograma!B43)</f>
        <v>55</v>
      </c>
    </row>
    <row r="31" spans="1:12" x14ac:dyDescent="0.2">
      <c r="A31" s="151">
        <v>29</v>
      </c>
      <c r="B31" s="152">
        <f>IF(ISBLANK(Histograma!B44)=TRUE,"",Histograma!B44)</f>
        <v>11</v>
      </c>
    </row>
    <row r="32" spans="1:12" x14ac:dyDescent="0.2">
      <c r="A32" s="151">
        <v>30</v>
      </c>
      <c r="B32" s="152">
        <f>IF(ISBLANK(Histograma!B45)=TRUE,"",Histograma!B45)</f>
        <v>23</v>
      </c>
    </row>
    <row r="33" spans="1:12" x14ac:dyDescent="0.2">
      <c r="A33" s="151">
        <v>31</v>
      </c>
      <c r="B33" s="152">
        <f>IF(ISBLANK(Histograma!B46)=TRUE,"",Histograma!B46)</f>
        <v>21</v>
      </c>
    </row>
    <row r="34" spans="1:12" x14ac:dyDescent="0.2">
      <c r="A34" s="151">
        <v>32</v>
      </c>
      <c r="B34" s="152">
        <f>IF(ISBLANK(Histograma!B47)=TRUE,"",Histograma!B47)</f>
        <v>26</v>
      </c>
    </row>
    <row r="35" spans="1:12" x14ac:dyDescent="0.2">
      <c r="A35" s="151">
        <v>33</v>
      </c>
      <c r="B35" s="152">
        <f>IF(ISBLANK(Histograma!B48)=TRUE,"",Histograma!B48)</f>
        <v>17</v>
      </c>
    </row>
    <row r="36" spans="1:12" x14ac:dyDescent="0.2">
      <c r="A36" s="151">
        <v>34</v>
      </c>
      <c r="B36" s="152">
        <f>IF(ISBLANK(Histograma!B49)=TRUE,"",Histograma!B49)</f>
        <v>11</v>
      </c>
    </row>
    <row r="37" spans="1:12" x14ac:dyDescent="0.2">
      <c r="A37" s="151">
        <v>35</v>
      </c>
      <c r="B37" s="152">
        <f>IF(ISBLANK(Histograma!B50)=TRUE,"",Histograma!B50)</f>
        <v>12</v>
      </c>
    </row>
    <row r="38" spans="1:12" x14ac:dyDescent="0.2">
      <c r="A38" s="151">
        <v>36</v>
      </c>
      <c r="B38" s="152">
        <f>IF(ISBLANK(Histograma!B51)=TRUE,"",Histograma!B51)</f>
        <v>13</v>
      </c>
    </row>
    <row r="39" spans="1:12" x14ac:dyDescent="0.2">
      <c r="A39" s="151">
        <v>37</v>
      </c>
      <c r="B39" s="152">
        <f>IF(ISBLANK(Histograma!B52)=TRUE,"",Histograma!B52)</f>
        <v>14</v>
      </c>
    </row>
    <row r="40" spans="1:12" x14ac:dyDescent="0.2">
      <c r="A40" s="151">
        <v>38</v>
      </c>
      <c r="B40" s="152">
        <v>23</v>
      </c>
    </row>
    <row r="41" spans="1:12" x14ac:dyDescent="0.2">
      <c r="A41" s="151">
        <v>39</v>
      </c>
      <c r="B41" s="152">
        <v>45</v>
      </c>
    </row>
    <row r="42" spans="1:12" ht="16" x14ac:dyDescent="0.2">
      <c r="A42" s="151">
        <v>40</v>
      </c>
      <c r="B42" s="152">
        <v>67</v>
      </c>
      <c r="D42" s="145"/>
    </row>
    <row r="43" spans="1:12" ht="15" customHeight="1" x14ac:dyDescent="0.2">
      <c r="A43" s="151">
        <v>41</v>
      </c>
      <c r="B43" s="152">
        <v>78</v>
      </c>
      <c r="D43" s="158"/>
      <c r="E43" s="158"/>
      <c r="F43" s="158"/>
      <c r="G43" s="158"/>
      <c r="H43" s="158"/>
      <c r="I43" s="158"/>
      <c r="J43" s="158"/>
      <c r="K43" s="158"/>
      <c r="L43" s="158"/>
    </row>
    <row r="44" spans="1:12" x14ac:dyDescent="0.2">
      <c r="A44" s="151">
        <v>42</v>
      </c>
      <c r="B44" s="152">
        <v>123</v>
      </c>
      <c r="D44" s="158"/>
      <c r="E44" s="158"/>
      <c r="F44" s="158"/>
      <c r="G44" s="158"/>
      <c r="H44" s="158"/>
      <c r="I44" s="158"/>
      <c r="J44" s="158"/>
      <c r="K44" s="158"/>
      <c r="L44" s="158"/>
    </row>
    <row r="45" spans="1:12" x14ac:dyDescent="0.2">
      <c r="A45" s="151">
        <v>43</v>
      </c>
      <c r="B45" s="152">
        <v>123</v>
      </c>
      <c r="D45" s="158"/>
      <c r="E45" s="158"/>
      <c r="F45" s="158"/>
      <c r="G45" s="158"/>
      <c r="H45" s="158"/>
      <c r="I45" s="158"/>
      <c r="J45" s="158"/>
      <c r="K45" s="158"/>
      <c r="L45" s="158"/>
    </row>
    <row r="46" spans="1:12" x14ac:dyDescent="0.2">
      <c r="A46" s="151">
        <v>44</v>
      </c>
      <c r="B46" s="152">
        <v>112</v>
      </c>
      <c r="D46" s="158"/>
      <c r="E46" s="158"/>
      <c r="F46" s="158"/>
      <c r="G46" s="158"/>
      <c r="H46" s="158"/>
      <c r="I46" s="158"/>
      <c r="J46" s="158"/>
      <c r="K46" s="158"/>
      <c r="L46" s="158"/>
    </row>
    <row r="47" spans="1:12" x14ac:dyDescent="0.2">
      <c r="A47" s="151">
        <v>45</v>
      </c>
      <c r="B47" s="152">
        <v>106</v>
      </c>
      <c r="D47" s="158"/>
      <c r="E47" s="158"/>
      <c r="F47" s="158"/>
      <c r="G47" s="158"/>
      <c r="H47" s="158"/>
      <c r="I47" s="158"/>
      <c r="J47" s="158"/>
      <c r="K47" s="158"/>
      <c r="L47" s="158"/>
    </row>
    <row r="48" spans="1:12" x14ac:dyDescent="0.2">
      <c r="A48" s="151">
        <v>46</v>
      </c>
      <c r="B48" s="152" t="str">
        <f>IF(ISBLANK(Histograma!B61)=TRUE,"",Histograma!B61)</f>
        <v/>
      </c>
      <c r="D48" s="158"/>
      <c r="E48" s="158"/>
      <c r="F48" s="158"/>
      <c r="G48" s="158"/>
      <c r="H48" s="158"/>
      <c r="I48" s="158"/>
      <c r="J48" s="158"/>
      <c r="K48" s="158"/>
      <c r="L48" s="158"/>
    </row>
    <row r="49" spans="1:12" x14ac:dyDescent="0.2">
      <c r="A49" s="151">
        <v>47</v>
      </c>
      <c r="B49" s="152" t="str">
        <f>IF(ISBLANK(Histograma!B62)=TRUE,"",Histograma!B62)</f>
        <v/>
      </c>
      <c r="D49" s="158"/>
      <c r="E49" s="158"/>
      <c r="F49" s="158"/>
      <c r="G49" s="158"/>
      <c r="H49" s="158"/>
      <c r="I49" s="158"/>
      <c r="J49" s="158"/>
      <c r="K49" s="158"/>
      <c r="L49" s="158"/>
    </row>
    <row r="50" spans="1:12" x14ac:dyDescent="0.2">
      <c r="A50" s="151">
        <v>48</v>
      </c>
      <c r="B50" s="152" t="str">
        <f>IF(ISBLANK(Histograma!B63)=TRUE,"",Histograma!B63)</f>
        <v/>
      </c>
    </row>
    <row r="51" spans="1:12" x14ac:dyDescent="0.2">
      <c r="A51" s="151">
        <v>49</v>
      </c>
      <c r="B51" s="152" t="str">
        <f>IF(ISBLANK(Histograma!B64)=TRUE,"",Histograma!B64)</f>
        <v/>
      </c>
    </row>
    <row r="52" spans="1:12" x14ac:dyDescent="0.2">
      <c r="A52" s="151">
        <v>50</v>
      </c>
      <c r="B52" s="152" t="str">
        <f>IF(ISBLANK(Histograma!B65)=TRUE,"",Histograma!B65)</f>
        <v/>
      </c>
    </row>
    <row r="53" spans="1:12" x14ac:dyDescent="0.2">
      <c r="A53" s="151">
        <v>51</v>
      </c>
      <c r="B53" s="152" t="str">
        <f>IF(ISBLANK(Histograma!D16)=TRUE,"",Histograma!D16)</f>
        <v/>
      </c>
    </row>
    <row r="54" spans="1:12" x14ac:dyDescent="0.2">
      <c r="A54" s="151">
        <v>52</v>
      </c>
      <c r="B54" s="152" t="str">
        <f>IF(ISBLANK(Histograma!D17)=TRUE,"",Histograma!D17)</f>
        <v/>
      </c>
    </row>
    <row r="55" spans="1:12" x14ac:dyDescent="0.2">
      <c r="A55" s="151">
        <v>53</v>
      </c>
      <c r="B55" s="152" t="str">
        <f>IF(ISBLANK(Histograma!D18)=TRUE,"",Histograma!D18)</f>
        <v/>
      </c>
    </row>
    <row r="56" spans="1:12" x14ac:dyDescent="0.2">
      <c r="A56" s="151">
        <v>54</v>
      </c>
      <c r="B56" s="152" t="str">
        <f>IF(ISBLANK(Histograma!D19)=TRUE,"",Histograma!D19)</f>
        <v/>
      </c>
    </row>
    <row r="57" spans="1:12" x14ac:dyDescent="0.2">
      <c r="A57" s="151">
        <v>55</v>
      </c>
      <c r="B57" s="152" t="str">
        <f>IF(ISBLANK(Histograma!D20)=TRUE,"",Histograma!D20)</f>
        <v/>
      </c>
    </row>
    <row r="58" spans="1:12" x14ac:dyDescent="0.2">
      <c r="A58" s="151">
        <v>56</v>
      </c>
      <c r="B58" s="152" t="str">
        <f>IF(ISBLANK(Histograma!D21)=TRUE,"",Histograma!D21)</f>
        <v/>
      </c>
    </row>
    <row r="59" spans="1:12" x14ac:dyDescent="0.2">
      <c r="A59" s="151">
        <v>57</v>
      </c>
      <c r="B59" s="152" t="str">
        <f>IF(ISBLANK(Histograma!D22)=TRUE,"",Histograma!D22)</f>
        <v/>
      </c>
    </row>
    <row r="60" spans="1:12" x14ac:dyDescent="0.2">
      <c r="A60" s="151">
        <v>58</v>
      </c>
      <c r="B60" s="152" t="str">
        <f>IF(ISBLANK(Histograma!D23)=TRUE,"",Histograma!D23)</f>
        <v/>
      </c>
    </row>
    <row r="61" spans="1:12" x14ac:dyDescent="0.2">
      <c r="A61" s="151">
        <v>59</v>
      </c>
      <c r="B61" s="152" t="str">
        <f>IF(ISBLANK(Histograma!D24)=TRUE,"",Histograma!D24)</f>
        <v/>
      </c>
    </row>
    <row r="62" spans="1:12" x14ac:dyDescent="0.2">
      <c r="A62" s="151">
        <v>60</v>
      </c>
      <c r="B62" s="152" t="str">
        <f>IF(ISBLANK(Histograma!D25)=TRUE,"",Histograma!D25)</f>
        <v/>
      </c>
    </row>
    <row r="63" spans="1:12" x14ac:dyDescent="0.2">
      <c r="A63" s="151">
        <v>61</v>
      </c>
      <c r="B63" s="152" t="str">
        <f>IF(ISBLANK(Histograma!D26)=TRUE,"",Histograma!D26)</f>
        <v/>
      </c>
    </row>
    <row r="64" spans="1:12" x14ac:dyDescent="0.2">
      <c r="A64" s="151">
        <v>62</v>
      </c>
      <c r="B64" s="152" t="str">
        <f>IF(ISBLANK(Histograma!D27)=TRUE,"",Histograma!D27)</f>
        <v/>
      </c>
    </row>
    <row r="65" spans="1:2" x14ac:dyDescent="0.2">
      <c r="A65" s="151">
        <v>63</v>
      </c>
      <c r="B65" s="152" t="str">
        <f>IF(ISBLANK(Histograma!D28)=TRUE,"",Histograma!D28)</f>
        <v/>
      </c>
    </row>
    <row r="66" spans="1:2" x14ac:dyDescent="0.2">
      <c r="A66" s="151">
        <v>64</v>
      </c>
      <c r="B66" s="152" t="str">
        <f>IF(ISBLANK(Histograma!D29)=TRUE,"",Histograma!D29)</f>
        <v/>
      </c>
    </row>
    <row r="67" spans="1:2" x14ac:dyDescent="0.2">
      <c r="A67" s="151">
        <v>65</v>
      </c>
      <c r="B67" s="152" t="str">
        <f>IF(ISBLANK(Histograma!D30)=TRUE,"",Histograma!D30)</f>
        <v/>
      </c>
    </row>
    <row r="68" spans="1:2" x14ac:dyDescent="0.2">
      <c r="A68" s="151">
        <v>66</v>
      </c>
      <c r="B68" s="152" t="str">
        <f>IF(ISBLANK(Histograma!D31)=TRUE,"",Histograma!D31)</f>
        <v/>
      </c>
    </row>
    <row r="69" spans="1:2" x14ac:dyDescent="0.2">
      <c r="A69" s="151">
        <v>67</v>
      </c>
      <c r="B69" s="152" t="str">
        <f>IF(ISBLANK(Histograma!D32)=TRUE,"",Histograma!D32)</f>
        <v/>
      </c>
    </row>
    <row r="70" spans="1:2" x14ac:dyDescent="0.2">
      <c r="A70" s="151">
        <v>68</v>
      </c>
      <c r="B70" s="152" t="str">
        <f>IF(ISBLANK(Histograma!D33)=TRUE,"",Histograma!D33)</f>
        <v/>
      </c>
    </row>
    <row r="71" spans="1:2" x14ac:dyDescent="0.2">
      <c r="A71" s="151">
        <v>69</v>
      </c>
      <c r="B71" s="152" t="str">
        <f>IF(ISBLANK(Histograma!D34)=TRUE,"",Histograma!D34)</f>
        <v/>
      </c>
    </row>
    <row r="72" spans="1:2" x14ac:dyDescent="0.2">
      <c r="A72" s="151">
        <v>70</v>
      </c>
      <c r="B72" s="152" t="str">
        <f>IF(ISBLANK(Histograma!D35)=TRUE,"",Histograma!D35)</f>
        <v/>
      </c>
    </row>
    <row r="73" spans="1:2" x14ac:dyDescent="0.2">
      <c r="A73" s="151">
        <v>71</v>
      </c>
      <c r="B73" s="152" t="str">
        <f>IF(ISBLANK(Histograma!D36)=TRUE,"",Histograma!D36)</f>
        <v/>
      </c>
    </row>
    <row r="74" spans="1:2" x14ac:dyDescent="0.2">
      <c r="A74" s="151">
        <v>72</v>
      </c>
      <c r="B74" s="152" t="str">
        <f>IF(ISBLANK(Histograma!D37)=TRUE,"",Histograma!D37)</f>
        <v/>
      </c>
    </row>
    <row r="75" spans="1:2" x14ac:dyDescent="0.2">
      <c r="A75" s="151">
        <v>73</v>
      </c>
      <c r="B75" s="152" t="str">
        <f>IF(ISBLANK(Histograma!D38)=TRUE,"",Histograma!D38)</f>
        <v/>
      </c>
    </row>
    <row r="76" spans="1:2" x14ac:dyDescent="0.2">
      <c r="A76" s="151">
        <v>74</v>
      </c>
      <c r="B76" s="152" t="str">
        <f>IF(ISBLANK(Histograma!D39)=TRUE,"",Histograma!D39)</f>
        <v/>
      </c>
    </row>
    <row r="77" spans="1:2" x14ac:dyDescent="0.2">
      <c r="A77" s="151">
        <v>75</v>
      </c>
      <c r="B77" s="152" t="str">
        <f>IF(ISBLANK(Histograma!D40)=TRUE,"",Histograma!D40)</f>
        <v/>
      </c>
    </row>
    <row r="78" spans="1:2" x14ac:dyDescent="0.2">
      <c r="A78" s="151">
        <v>76</v>
      </c>
      <c r="B78" s="152" t="str">
        <f>IF(ISBLANK(Histograma!D41)=TRUE,"",Histograma!D41)</f>
        <v/>
      </c>
    </row>
    <row r="79" spans="1:2" x14ac:dyDescent="0.2">
      <c r="A79" s="151">
        <v>77</v>
      </c>
      <c r="B79" s="152" t="str">
        <f>IF(ISBLANK(Histograma!D42)=TRUE,"",Histograma!D42)</f>
        <v/>
      </c>
    </row>
    <row r="80" spans="1:2" x14ac:dyDescent="0.2">
      <c r="A80" s="151">
        <v>78</v>
      </c>
      <c r="B80" s="152" t="str">
        <f>IF(ISBLANK(Histograma!D43)=TRUE,"",Histograma!D43)</f>
        <v/>
      </c>
    </row>
    <row r="81" spans="1:2" x14ac:dyDescent="0.2">
      <c r="A81" s="151">
        <v>79</v>
      </c>
      <c r="B81" s="152" t="str">
        <f>IF(ISBLANK(Histograma!D44)=TRUE,"",Histograma!D44)</f>
        <v/>
      </c>
    </row>
    <row r="82" spans="1:2" x14ac:dyDescent="0.2">
      <c r="A82" s="151">
        <v>80</v>
      </c>
      <c r="B82" s="152" t="str">
        <f>IF(ISBLANK(Histograma!D45)=TRUE,"",Histograma!D45)</f>
        <v/>
      </c>
    </row>
    <row r="83" spans="1:2" x14ac:dyDescent="0.2">
      <c r="A83" s="151">
        <v>81</v>
      </c>
      <c r="B83" s="152" t="str">
        <f>IF(ISBLANK(Histograma!D46)=TRUE,"",Histograma!D46)</f>
        <v/>
      </c>
    </row>
    <row r="84" spans="1:2" x14ac:dyDescent="0.2">
      <c r="A84" s="151">
        <v>82</v>
      </c>
      <c r="B84" s="152" t="str">
        <f>IF(ISBLANK(Histograma!D47)=TRUE,"",Histograma!D47)</f>
        <v/>
      </c>
    </row>
    <row r="85" spans="1:2" x14ac:dyDescent="0.2">
      <c r="A85" s="151">
        <v>83</v>
      </c>
      <c r="B85" s="152" t="str">
        <f>IF(ISBLANK(Histograma!D48)=TRUE,"",Histograma!D48)</f>
        <v/>
      </c>
    </row>
    <row r="86" spans="1:2" x14ac:dyDescent="0.2">
      <c r="A86" s="151">
        <v>84</v>
      </c>
      <c r="B86" s="152" t="str">
        <f>IF(ISBLANK(Histograma!D49)=TRUE,"",Histograma!D49)</f>
        <v/>
      </c>
    </row>
    <row r="87" spans="1:2" x14ac:dyDescent="0.2">
      <c r="A87" s="151">
        <v>85</v>
      </c>
      <c r="B87" s="152" t="str">
        <f>IF(ISBLANK(Histograma!D50)=TRUE,"",Histograma!D50)</f>
        <v/>
      </c>
    </row>
    <row r="88" spans="1:2" x14ac:dyDescent="0.2">
      <c r="A88" s="151">
        <v>86</v>
      </c>
      <c r="B88" s="152" t="str">
        <f>IF(ISBLANK(Histograma!D51)=TRUE,"",Histograma!D51)</f>
        <v/>
      </c>
    </row>
    <row r="89" spans="1:2" x14ac:dyDescent="0.2">
      <c r="A89" s="151">
        <v>87</v>
      </c>
      <c r="B89" s="152" t="str">
        <f>IF(ISBLANK(Histograma!D52)=TRUE,"",Histograma!D52)</f>
        <v/>
      </c>
    </row>
    <row r="90" spans="1:2" x14ac:dyDescent="0.2">
      <c r="A90" s="151">
        <v>88</v>
      </c>
      <c r="B90" s="152" t="str">
        <f>IF(ISBLANK(Histograma!D53)=TRUE,"",Histograma!D53)</f>
        <v/>
      </c>
    </row>
    <row r="91" spans="1:2" x14ac:dyDescent="0.2">
      <c r="A91" s="151">
        <v>89</v>
      </c>
      <c r="B91" s="152" t="str">
        <f>IF(ISBLANK(Histograma!D54)=TRUE,"",Histograma!D54)</f>
        <v/>
      </c>
    </row>
    <row r="92" spans="1:2" x14ac:dyDescent="0.2">
      <c r="A92" s="151">
        <v>90</v>
      </c>
      <c r="B92" s="152" t="str">
        <f>IF(ISBLANK(Histograma!D55)=TRUE,"",Histograma!D55)</f>
        <v/>
      </c>
    </row>
    <row r="93" spans="1:2" x14ac:dyDescent="0.2">
      <c r="A93" s="151">
        <v>91</v>
      </c>
      <c r="B93" s="152" t="str">
        <f>IF(ISBLANK(Histograma!D56)=TRUE,"",Histograma!D56)</f>
        <v/>
      </c>
    </row>
    <row r="94" spans="1:2" x14ac:dyDescent="0.2">
      <c r="A94" s="151">
        <v>92</v>
      </c>
      <c r="B94" s="152" t="str">
        <f>IF(ISBLANK(Histograma!D57)=TRUE,"",Histograma!D57)</f>
        <v/>
      </c>
    </row>
    <row r="95" spans="1:2" x14ac:dyDescent="0.2">
      <c r="A95" s="151">
        <v>93</v>
      </c>
      <c r="B95" s="152" t="str">
        <f>IF(ISBLANK(Histograma!D58)=TRUE,"",Histograma!D58)</f>
        <v/>
      </c>
    </row>
    <row r="96" spans="1:2" x14ac:dyDescent="0.2">
      <c r="A96" s="151">
        <v>94</v>
      </c>
      <c r="B96" s="152" t="str">
        <f>IF(ISBLANK(Histograma!D59)=TRUE,"",Histograma!D59)</f>
        <v/>
      </c>
    </row>
    <row r="97" spans="1:2" x14ac:dyDescent="0.2">
      <c r="A97" s="151">
        <v>95</v>
      </c>
      <c r="B97" s="152" t="str">
        <f>IF(ISBLANK(Histograma!D60)=TRUE,"",Histograma!D60)</f>
        <v/>
      </c>
    </row>
    <row r="98" spans="1:2" x14ac:dyDescent="0.2">
      <c r="A98" s="151">
        <v>96</v>
      </c>
      <c r="B98" s="152" t="str">
        <f>IF(ISBLANK(Histograma!D61)=TRUE,"",Histograma!D61)</f>
        <v/>
      </c>
    </row>
    <row r="99" spans="1:2" x14ac:dyDescent="0.2">
      <c r="A99" s="151">
        <v>97</v>
      </c>
      <c r="B99" s="152" t="str">
        <f>IF(ISBLANK(Histograma!D62)=TRUE,"",Histograma!D62)</f>
        <v/>
      </c>
    </row>
    <row r="100" spans="1:2" x14ac:dyDescent="0.2">
      <c r="A100" s="151">
        <v>98</v>
      </c>
      <c r="B100" s="152" t="str">
        <f>IF(ISBLANK(Histograma!D63)=TRUE,"",Histograma!D63)</f>
        <v/>
      </c>
    </row>
    <row r="101" spans="1:2" x14ac:dyDescent="0.2">
      <c r="A101" s="151">
        <v>99</v>
      </c>
      <c r="B101" s="152" t="str">
        <f>IF(ISBLANK(Histograma!D64)=TRUE,"",Histograma!D64)</f>
        <v/>
      </c>
    </row>
    <row r="102" spans="1:2" x14ac:dyDescent="0.2">
      <c r="A102" s="151">
        <v>100</v>
      </c>
      <c r="B102" s="152" t="str">
        <f>IF(ISBLANK(Histograma!D65)=TRUE,"",Histograma!D65)</f>
        <v/>
      </c>
    </row>
    <row r="103" spans="1:2" x14ac:dyDescent="0.2">
      <c r="A103" s="151">
        <v>101</v>
      </c>
      <c r="B103" s="152" t="str">
        <f>IF(ISBLANK(Histograma!F16)=TRUE,"",Histograma!F16)</f>
        <v/>
      </c>
    </row>
    <row r="104" spans="1:2" x14ac:dyDescent="0.2">
      <c r="A104" s="151">
        <v>102</v>
      </c>
      <c r="B104" s="152" t="str">
        <f>IF(ISBLANK(Histograma!F17)=TRUE,"",Histograma!F17)</f>
        <v/>
      </c>
    </row>
    <row r="105" spans="1:2" x14ac:dyDescent="0.2">
      <c r="A105" s="151">
        <v>103</v>
      </c>
      <c r="B105" s="152" t="str">
        <f>IF(ISBLANK(Histograma!F18)=TRUE,"",Histograma!F18)</f>
        <v/>
      </c>
    </row>
    <row r="106" spans="1:2" x14ac:dyDescent="0.2">
      <c r="A106" s="151">
        <v>104</v>
      </c>
      <c r="B106" s="152" t="str">
        <f>IF(ISBLANK(Histograma!F19)=TRUE,"",Histograma!F19)</f>
        <v/>
      </c>
    </row>
    <row r="107" spans="1:2" x14ac:dyDescent="0.2">
      <c r="A107" s="151">
        <v>105</v>
      </c>
      <c r="B107" s="152" t="str">
        <f>IF(ISBLANK(Histograma!F20)=TRUE,"",Histograma!F20)</f>
        <v/>
      </c>
    </row>
    <row r="108" spans="1:2" x14ac:dyDescent="0.2">
      <c r="A108" s="151">
        <v>106</v>
      </c>
      <c r="B108" s="152" t="str">
        <f>IF(ISBLANK(Histograma!F21)=TRUE,"",Histograma!F21)</f>
        <v/>
      </c>
    </row>
    <row r="109" spans="1:2" x14ac:dyDescent="0.2">
      <c r="A109" s="151">
        <v>107</v>
      </c>
      <c r="B109" s="152" t="str">
        <f>IF(ISBLANK(Histograma!F22)=TRUE,"",Histograma!F22)</f>
        <v/>
      </c>
    </row>
    <row r="110" spans="1:2" x14ac:dyDescent="0.2">
      <c r="A110" s="151">
        <v>108</v>
      </c>
      <c r="B110" s="152" t="str">
        <f>IF(ISBLANK(Histograma!F23)=TRUE,"",Histograma!F23)</f>
        <v/>
      </c>
    </row>
    <row r="111" spans="1:2" x14ac:dyDescent="0.2">
      <c r="A111" s="151">
        <v>109</v>
      </c>
      <c r="B111" s="152" t="str">
        <f>IF(ISBLANK(Histograma!F24)=TRUE,"",Histograma!F24)</f>
        <v/>
      </c>
    </row>
    <row r="112" spans="1:2" x14ac:dyDescent="0.2">
      <c r="A112" s="151">
        <v>110</v>
      </c>
      <c r="B112" s="152" t="str">
        <f>IF(ISBLANK(Histograma!F25)=TRUE,"",Histograma!F25)</f>
        <v/>
      </c>
    </row>
    <row r="113" spans="1:2" x14ac:dyDescent="0.2">
      <c r="A113" s="151">
        <v>111</v>
      </c>
      <c r="B113" s="152" t="str">
        <f>IF(ISBLANK(Histograma!F26)=TRUE,"",Histograma!F26)</f>
        <v/>
      </c>
    </row>
    <row r="114" spans="1:2" x14ac:dyDescent="0.2">
      <c r="A114" s="151">
        <v>112</v>
      </c>
      <c r="B114" s="152" t="str">
        <f>IF(ISBLANK(Histograma!F27)=TRUE,"",Histograma!F27)</f>
        <v/>
      </c>
    </row>
    <row r="115" spans="1:2" x14ac:dyDescent="0.2">
      <c r="A115" s="151">
        <v>113</v>
      </c>
      <c r="B115" s="152" t="str">
        <f>IF(ISBLANK(Histograma!F28)=TRUE,"",Histograma!F28)</f>
        <v/>
      </c>
    </row>
    <row r="116" spans="1:2" x14ac:dyDescent="0.2">
      <c r="A116" s="151">
        <v>114</v>
      </c>
      <c r="B116" s="152" t="str">
        <f>IF(ISBLANK(Histograma!F29)=TRUE,"",Histograma!F29)</f>
        <v/>
      </c>
    </row>
    <row r="117" spans="1:2" x14ac:dyDescent="0.2">
      <c r="A117" s="151">
        <v>115</v>
      </c>
      <c r="B117" s="152" t="str">
        <f>IF(ISBLANK(Histograma!F30)=TRUE,"",Histograma!F30)</f>
        <v/>
      </c>
    </row>
    <row r="118" spans="1:2" x14ac:dyDescent="0.2">
      <c r="A118" s="151">
        <v>116</v>
      </c>
      <c r="B118" s="152" t="str">
        <f>IF(ISBLANK(Histograma!F31)=TRUE,"",Histograma!F31)</f>
        <v/>
      </c>
    </row>
    <row r="119" spans="1:2" x14ac:dyDescent="0.2">
      <c r="A119" s="151">
        <v>117</v>
      </c>
      <c r="B119" s="152" t="str">
        <f>IF(ISBLANK(Histograma!F32)=TRUE,"",Histograma!F32)</f>
        <v/>
      </c>
    </row>
    <row r="120" spans="1:2" x14ac:dyDescent="0.2">
      <c r="A120" s="151">
        <v>118</v>
      </c>
      <c r="B120" s="152" t="str">
        <f>IF(ISBLANK(Histograma!F33)=TRUE,"",Histograma!F33)</f>
        <v/>
      </c>
    </row>
    <row r="121" spans="1:2" x14ac:dyDescent="0.2">
      <c r="A121" s="151">
        <v>119</v>
      </c>
      <c r="B121" s="152" t="str">
        <f>IF(ISBLANK(Histograma!F34)=TRUE,"",Histograma!F34)</f>
        <v/>
      </c>
    </row>
    <row r="122" spans="1:2" x14ac:dyDescent="0.2">
      <c r="A122" s="151">
        <v>120</v>
      </c>
      <c r="B122" s="152" t="str">
        <f>IF(ISBLANK(Histograma!F35)=TRUE,"",Histograma!F35)</f>
        <v/>
      </c>
    </row>
    <row r="123" spans="1:2" x14ac:dyDescent="0.2">
      <c r="A123" s="151">
        <v>121</v>
      </c>
      <c r="B123" s="152" t="str">
        <f>IF(ISBLANK(Histograma!F36)=TRUE,"",Histograma!F36)</f>
        <v/>
      </c>
    </row>
    <row r="124" spans="1:2" x14ac:dyDescent="0.2">
      <c r="A124" s="151">
        <v>122</v>
      </c>
      <c r="B124" s="152" t="str">
        <f>IF(ISBLANK(Histograma!F37)=TRUE,"",Histograma!F37)</f>
        <v/>
      </c>
    </row>
    <row r="125" spans="1:2" x14ac:dyDescent="0.2">
      <c r="A125" s="151">
        <v>123</v>
      </c>
      <c r="B125" s="152" t="str">
        <f>IF(ISBLANK(Histograma!F38)=TRUE,"",Histograma!F38)</f>
        <v/>
      </c>
    </row>
    <row r="126" spans="1:2" x14ac:dyDescent="0.2">
      <c r="A126" s="151">
        <v>124</v>
      </c>
      <c r="B126" s="152" t="str">
        <f>IF(ISBLANK(Histograma!F39)=TRUE,"",Histograma!F39)</f>
        <v/>
      </c>
    </row>
    <row r="127" spans="1:2" x14ac:dyDescent="0.2">
      <c r="A127" s="151">
        <v>125</v>
      </c>
      <c r="B127" s="152" t="str">
        <f>IF(ISBLANK(Histograma!F40)=TRUE,"",Histograma!F40)</f>
        <v/>
      </c>
    </row>
    <row r="128" spans="1:2" x14ac:dyDescent="0.2">
      <c r="A128" s="151">
        <v>126</v>
      </c>
      <c r="B128" s="152" t="str">
        <f>IF(ISBLANK(Histograma!F41)=TRUE,"",Histograma!F41)</f>
        <v/>
      </c>
    </row>
    <row r="129" spans="1:2" x14ac:dyDescent="0.2">
      <c r="A129" s="151">
        <v>127</v>
      </c>
      <c r="B129" s="152" t="str">
        <f>IF(ISBLANK(Histograma!F42)=TRUE,"",Histograma!F42)</f>
        <v/>
      </c>
    </row>
    <row r="130" spans="1:2" x14ac:dyDescent="0.2">
      <c r="A130" s="151">
        <v>128</v>
      </c>
      <c r="B130" s="152" t="str">
        <f>IF(ISBLANK(Histograma!F43)=TRUE,"",Histograma!F43)</f>
        <v/>
      </c>
    </row>
    <row r="131" spans="1:2" x14ac:dyDescent="0.2">
      <c r="A131" s="151">
        <v>129</v>
      </c>
      <c r="B131" s="152" t="str">
        <f>IF(ISBLANK(Histograma!F44)=TRUE,"",Histograma!F44)</f>
        <v/>
      </c>
    </row>
    <row r="132" spans="1:2" x14ac:dyDescent="0.2">
      <c r="A132" s="151">
        <v>130</v>
      </c>
      <c r="B132" s="152" t="str">
        <f>IF(ISBLANK(Histograma!F45)=TRUE,"",Histograma!F45)</f>
        <v/>
      </c>
    </row>
    <row r="133" spans="1:2" x14ac:dyDescent="0.2">
      <c r="A133" s="151">
        <v>131</v>
      </c>
      <c r="B133" s="152" t="str">
        <f>IF(ISBLANK(Histograma!F46)=TRUE,"",Histograma!F46)</f>
        <v/>
      </c>
    </row>
    <row r="134" spans="1:2" x14ac:dyDescent="0.2">
      <c r="A134" s="151">
        <v>132</v>
      </c>
      <c r="B134" s="152" t="str">
        <f>IF(ISBLANK(Histograma!F47)=TRUE,"",Histograma!F47)</f>
        <v/>
      </c>
    </row>
    <row r="135" spans="1:2" x14ac:dyDescent="0.2">
      <c r="A135" s="151">
        <v>133</v>
      </c>
      <c r="B135" s="152" t="str">
        <f>IF(ISBLANK(Histograma!F48)=TRUE,"",Histograma!F48)</f>
        <v/>
      </c>
    </row>
    <row r="136" spans="1:2" x14ac:dyDescent="0.2">
      <c r="A136" s="151">
        <v>134</v>
      </c>
      <c r="B136" s="152" t="str">
        <f>IF(ISBLANK(Histograma!F49)=TRUE,"",Histograma!F49)</f>
        <v/>
      </c>
    </row>
    <row r="137" spans="1:2" x14ac:dyDescent="0.2">
      <c r="A137" s="151">
        <v>135</v>
      </c>
      <c r="B137" s="152" t="str">
        <f>IF(ISBLANK(Histograma!F50)=TRUE,"",Histograma!F50)</f>
        <v/>
      </c>
    </row>
    <row r="138" spans="1:2" x14ac:dyDescent="0.2">
      <c r="A138" s="151">
        <v>136</v>
      </c>
      <c r="B138" s="152" t="str">
        <f>IF(ISBLANK(Histograma!F51)=TRUE,"",Histograma!F51)</f>
        <v/>
      </c>
    </row>
    <row r="139" spans="1:2" x14ac:dyDescent="0.2">
      <c r="A139" s="151">
        <v>137</v>
      </c>
      <c r="B139" s="152" t="str">
        <f>IF(ISBLANK(Histograma!F52)=TRUE,"",Histograma!F52)</f>
        <v/>
      </c>
    </row>
    <row r="140" spans="1:2" x14ac:dyDescent="0.2">
      <c r="A140" s="151">
        <v>138</v>
      </c>
      <c r="B140" s="152" t="str">
        <f>IF(ISBLANK(Histograma!F53)=TRUE,"",Histograma!F53)</f>
        <v/>
      </c>
    </row>
    <row r="141" spans="1:2" x14ac:dyDescent="0.2">
      <c r="A141" s="151">
        <v>139</v>
      </c>
      <c r="B141" s="152" t="str">
        <f>IF(ISBLANK(Histograma!F54)=TRUE,"",Histograma!F54)</f>
        <v/>
      </c>
    </row>
    <row r="142" spans="1:2" x14ac:dyDescent="0.2">
      <c r="A142" s="151">
        <v>140</v>
      </c>
      <c r="B142" s="152" t="str">
        <f>IF(ISBLANK(Histograma!F55)=TRUE,"",Histograma!F55)</f>
        <v/>
      </c>
    </row>
    <row r="143" spans="1:2" x14ac:dyDescent="0.2">
      <c r="A143" s="151">
        <v>141</v>
      </c>
      <c r="B143" s="152" t="str">
        <f>IF(ISBLANK(Histograma!F56)=TRUE,"",Histograma!F56)</f>
        <v/>
      </c>
    </row>
    <row r="144" spans="1:2" x14ac:dyDescent="0.2">
      <c r="A144" s="151">
        <v>142</v>
      </c>
      <c r="B144" s="152" t="str">
        <f>IF(ISBLANK(Histograma!F57)=TRUE,"",Histograma!F57)</f>
        <v/>
      </c>
    </row>
    <row r="145" spans="1:2" x14ac:dyDescent="0.2">
      <c r="A145" s="151">
        <v>143</v>
      </c>
      <c r="B145" s="152" t="str">
        <f>IF(ISBLANK(Histograma!F58)=TRUE,"",Histograma!F58)</f>
        <v/>
      </c>
    </row>
    <row r="146" spans="1:2" x14ac:dyDescent="0.2">
      <c r="A146" s="151">
        <v>144</v>
      </c>
      <c r="B146" s="152" t="str">
        <f>IF(ISBLANK(Histograma!F59)=TRUE,"",Histograma!F59)</f>
        <v/>
      </c>
    </row>
    <row r="147" spans="1:2" x14ac:dyDescent="0.2">
      <c r="A147" s="151">
        <v>145</v>
      </c>
      <c r="B147" s="152" t="str">
        <f>IF(ISBLANK(Histograma!F60)=TRUE,"",Histograma!F60)</f>
        <v/>
      </c>
    </row>
    <row r="148" spans="1:2" x14ac:dyDescent="0.2">
      <c r="A148" s="151">
        <v>146</v>
      </c>
      <c r="B148" s="152" t="str">
        <f>IF(ISBLANK(Histograma!F61)=TRUE,"",Histograma!F61)</f>
        <v/>
      </c>
    </row>
    <row r="149" spans="1:2" x14ac:dyDescent="0.2">
      <c r="A149" s="151">
        <v>147</v>
      </c>
      <c r="B149" s="152" t="str">
        <f>IF(ISBLANK(Histograma!F62)=TRUE,"",Histograma!F62)</f>
        <v/>
      </c>
    </row>
    <row r="150" spans="1:2" x14ac:dyDescent="0.2">
      <c r="A150" s="151">
        <v>148</v>
      </c>
      <c r="B150" s="152" t="str">
        <f>IF(ISBLANK(Histograma!F63)=TRUE,"",Histograma!F63)</f>
        <v/>
      </c>
    </row>
    <row r="151" spans="1:2" x14ac:dyDescent="0.2">
      <c r="A151" s="151">
        <v>149</v>
      </c>
      <c r="B151" s="152" t="str">
        <f>IF(ISBLANK(Histograma!F64)=TRUE,"",Histograma!F64)</f>
        <v/>
      </c>
    </row>
    <row r="152" spans="1:2" x14ac:dyDescent="0.2">
      <c r="A152" s="151">
        <v>150</v>
      </c>
      <c r="B152" s="152" t="str">
        <f>IF(ISBLANK(Histograma!F65)=TRUE,"",Histograma!F65)</f>
        <v/>
      </c>
    </row>
    <row r="153" spans="1:2" x14ac:dyDescent="0.2">
      <c r="A153" s="151">
        <v>151</v>
      </c>
      <c r="B153" s="152" t="str">
        <f>IF(ISBLANK(Histograma!H16)=TRUE,"",Histograma!H16)</f>
        <v/>
      </c>
    </row>
    <row r="154" spans="1:2" x14ac:dyDescent="0.2">
      <c r="A154" s="151">
        <v>152</v>
      </c>
      <c r="B154" s="152" t="str">
        <f>IF(ISBLANK(Histograma!H17)=TRUE,"",Histograma!H17)</f>
        <v/>
      </c>
    </row>
    <row r="155" spans="1:2" x14ac:dyDescent="0.2">
      <c r="A155" s="151">
        <v>153</v>
      </c>
      <c r="B155" s="152" t="str">
        <f>IF(ISBLANK(Histograma!H18)=TRUE,"",Histograma!H18)</f>
        <v/>
      </c>
    </row>
    <row r="156" spans="1:2" x14ac:dyDescent="0.2">
      <c r="A156" s="151">
        <v>154</v>
      </c>
      <c r="B156" s="152" t="str">
        <f>IF(ISBLANK(Histograma!H19)=TRUE,"",Histograma!H19)</f>
        <v/>
      </c>
    </row>
    <row r="157" spans="1:2" x14ac:dyDescent="0.2">
      <c r="A157" s="151">
        <v>155</v>
      </c>
      <c r="B157" s="152" t="str">
        <f>IF(ISBLANK(Histograma!H20)=TRUE,"",Histograma!H20)</f>
        <v/>
      </c>
    </row>
    <row r="158" spans="1:2" x14ac:dyDescent="0.2">
      <c r="A158" s="151">
        <v>156</v>
      </c>
      <c r="B158" s="152" t="str">
        <f>IF(ISBLANK(Histograma!H21)=TRUE,"",Histograma!H21)</f>
        <v/>
      </c>
    </row>
    <row r="159" spans="1:2" x14ac:dyDescent="0.2">
      <c r="A159" s="151">
        <v>157</v>
      </c>
      <c r="B159" s="152" t="str">
        <f>IF(ISBLANK(Histograma!H22)=TRUE,"",Histograma!H22)</f>
        <v/>
      </c>
    </row>
    <row r="160" spans="1:2" x14ac:dyDescent="0.2">
      <c r="A160" s="151">
        <v>158</v>
      </c>
      <c r="B160" s="152" t="str">
        <f>IF(ISBLANK(Histograma!H23)=TRUE,"",Histograma!H23)</f>
        <v/>
      </c>
    </row>
    <row r="161" spans="1:2" x14ac:dyDescent="0.2">
      <c r="A161" s="151">
        <v>159</v>
      </c>
      <c r="B161" s="152" t="str">
        <f>IF(ISBLANK(Histograma!H24)=TRUE,"",Histograma!H24)</f>
        <v/>
      </c>
    </row>
    <row r="162" spans="1:2" x14ac:dyDescent="0.2">
      <c r="A162" s="151">
        <v>160</v>
      </c>
      <c r="B162" s="152" t="str">
        <f>IF(ISBLANK(Histograma!H25)=TRUE,"",Histograma!H25)</f>
        <v/>
      </c>
    </row>
    <row r="163" spans="1:2" x14ac:dyDescent="0.2">
      <c r="A163" s="151">
        <v>161</v>
      </c>
      <c r="B163" s="152" t="str">
        <f>IF(ISBLANK(Histograma!H26)=TRUE,"",Histograma!H26)</f>
        <v/>
      </c>
    </row>
    <row r="164" spans="1:2" x14ac:dyDescent="0.2">
      <c r="A164" s="151">
        <v>162</v>
      </c>
      <c r="B164" s="152" t="str">
        <f>IF(ISBLANK(Histograma!H27)=TRUE,"",Histograma!H27)</f>
        <v/>
      </c>
    </row>
    <row r="165" spans="1:2" x14ac:dyDescent="0.2">
      <c r="A165" s="151">
        <v>163</v>
      </c>
      <c r="B165" s="152" t="str">
        <f>IF(ISBLANK(Histograma!H28)=TRUE,"",Histograma!H28)</f>
        <v/>
      </c>
    </row>
    <row r="166" spans="1:2" x14ac:dyDescent="0.2">
      <c r="A166" s="151">
        <v>164</v>
      </c>
      <c r="B166" s="152" t="str">
        <f>IF(ISBLANK(Histograma!H29)=TRUE,"",Histograma!H29)</f>
        <v/>
      </c>
    </row>
    <row r="167" spans="1:2" x14ac:dyDescent="0.2">
      <c r="A167" s="151">
        <v>165</v>
      </c>
      <c r="B167" s="152" t="str">
        <f>IF(ISBLANK(Histograma!H30)=TRUE,"",Histograma!H30)</f>
        <v/>
      </c>
    </row>
    <row r="168" spans="1:2" x14ac:dyDescent="0.2">
      <c r="A168" s="151">
        <v>166</v>
      </c>
      <c r="B168" s="152" t="str">
        <f>IF(ISBLANK(Histograma!H31)=TRUE,"",Histograma!H31)</f>
        <v/>
      </c>
    </row>
    <row r="169" spans="1:2" x14ac:dyDescent="0.2">
      <c r="A169" s="151">
        <v>167</v>
      </c>
      <c r="B169" s="152" t="str">
        <f>IF(ISBLANK(Histograma!H32)=TRUE,"",Histograma!H32)</f>
        <v/>
      </c>
    </row>
    <row r="170" spans="1:2" x14ac:dyDescent="0.2">
      <c r="A170" s="151">
        <v>168</v>
      </c>
      <c r="B170" s="152" t="str">
        <f>IF(ISBLANK(Histograma!H33)=TRUE,"",Histograma!H33)</f>
        <v/>
      </c>
    </row>
    <row r="171" spans="1:2" x14ac:dyDescent="0.2">
      <c r="A171" s="151">
        <v>169</v>
      </c>
      <c r="B171" s="152" t="str">
        <f>IF(ISBLANK(Histograma!H34)=TRUE,"",Histograma!H34)</f>
        <v/>
      </c>
    </row>
    <row r="172" spans="1:2" x14ac:dyDescent="0.2">
      <c r="A172" s="151">
        <v>170</v>
      </c>
      <c r="B172" s="152" t="str">
        <f>IF(ISBLANK(Histograma!H35)=TRUE,"",Histograma!H35)</f>
        <v/>
      </c>
    </row>
    <row r="173" spans="1:2" x14ac:dyDescent="0.2">
      <c r="A173" s="151">
        <v>171</v>
      </c>
      <c r="B173" s="152" t="str">
        <f>IF(ISBLANK(Histograma!H36)=TRUE,"",Histograma!H36)</f>
        <v/>
      </c>
    </row>
    <row r="174" spans="1:2" x14ac:dyDescent="0.2">
      <c r="A174" s="151">
        <v>172</v>
      </c>
      <c r="B174" s="152" t="str">
        <f>IF(ISBLANK(Histograma!H37)=TRUE,"",Histograma!H37)</f>
        <v/>
      </c>
    </row>
    <row r="175" spans="1:2" x14ac:dyDescent="0.2">
      <c r="A175" s="151">
        <v>173</v>
      </c>
      <c r="B175" s="152" t="str">
        <f>IF(ISBLANK(Histograma!H38)=TRUE,"",Histograma!H38)</f>
        <v/>
      </c>
    </row>
    <row r="176" spans="1:2" x14ac:dyDescent="0.2">
      <c r="A176" s="151">
        <v>174</v>
      </c>
      <c r="B176" s="152" t="str">
        <f>IF(ISBLANK(Histograma!H39)=TRUE,"",Histograma!H39)</f>
        <v/>
      </c>
    </row>
    <row r="177" spans="1:2" x14ac:dyDescent="0.2">
      <c r="A177" s="151">
        <v>175</v>
      </c>
      <c r="B177" s="152" t="str">
        <f>IF(ISBLANK(Histograma!H40)=TRUE,"",Histograma!H40)</f>
        <v/>
      </c>
    </row>
    <row r="178" spans="1:2" x14ac:dyDescent="0.2">
      <c r="A178" s="151">
        <v>176</v>
      </c>
      <c r="B178" s="152" t="str">
        <f>IF(ISBLANK(Histograma!H41)=TRUE,"",Histograma!H41)</f>
        <v/>
      </c>
    </row>
    <row r="179" spans="1:2" x14ac:dyDescent="0.2">
      <c r="A179" s="151">
        <v>177</v>
      </c>
      <c r="B179" s="152" t="str">
        <f>IF(ISBLANK(Histograma!H42)=TRUE,"",Histograma!H42)</f>
        <v/>
      </c>
    </row>
    <row r="180" spans="1:2" x14ac:dyDescent="0.2">
      <c r="A180" s="151">
        <v>178</v>
      </c>
      <c r="B180" s="152" t="str">
        <f>IF(ISBLANK(Histograma!H43)=TRUE,"",Histograma!H43)</f>
        <v/>
      </c>
    </row>
    <row r="181" spans="1:2" x14ac:dyDescent="0.2">
      <c r="A181" s="151">
        <v>179</v>
      </c>
      <c r="B181" s="152" t="str">
        <f>IF(ISBLANK(Histograma!H44)=TRUE,"",Histograma!H44)</f>
        <v/>
      </c>
    </row>
    <row r="182" spans="1:2" x14ac:dyDescent="0.2">
      <c r="A182" s="151">
        <v>180</v>
      </c>
      <c r="B182" s="152" t="str">
        <f>IF(ISBLANK(Histograma!H45)=TRUE,"",Histograma!H45)</f>
        <v/>
      </c>
    </row>
    <row r="183" spans="1:2" x14ac:dyDescent="0.2">
      <c r="A183" s="151">
        <v>181</v>
      </c>
      <c r="B183" s="152" t="str">
        <f>IF(ISBLANK(Histograma!H46)=TRUE,"",Histograma!H46)</f>
        <v/>
      </c>
    </row>
    <row r="184" spans="1:2" x14ac:dyDescent="0.2">
      <c r="A184" s="151">
        <v>182</v>
      </c>
      <c r="B184" s="152" t="str">
        <f>IF(ISBLANK(Histograma!H47)=TRUE,"",Histograma!H47)</f>
        <v/>
      </c>
    </row>
    <row r="185" spans="1:2" x14ac:dyDescent="0.2">
      <c r="A185" s="151">
        <v>183</v>
      </c>
      <c r="B185" s="152" t="str">
        <f>IF(ISBLANK(Histograma!H48)=TRUE,"",Histograma!H48)</f>
        <v/>
      </c>
    </row>
    <row r="186" spans="1:2" x14ac:dyDescent="0.2">
      <c r="A186" s="151">
        <v>184</v>
      </c>
      <c r="B186" s="152" t="str">
        <f>IF(ISBLANK(Histograma!H49)=TRUE,"",Histograma!H49)</f>
        <v/>
      </c>
    </row>
    <row r="187" spans="1:2" x14ac:dyDescent="0.2">
      <c r="A187" s="151">
        <v>185</v>
      </c>
      <c r="B187" s="152" t="str">
        <f>IF(ISBLANK(Histograma!H50)=TRUE,"",Histograma!H50)</f>
        <v/>
      </c>
    </row>
    <row r="188" spans="1:2" x14ac:dyDescent="0.2">
      <c r="A188" s="151">
        <v>186</v>
      </c>
      <c r="B188" s="152" t="str">
        <f>IF(ISBLANK(Histograma!H51)=TRUE,"",Histograma!H51)</f>
        <v/>
      </c>
    </row>
    <row r="189" spans="1:2" x14ac:dyDescent="0.2">
      <c r="A189" s="151">
        <v>187</v>
      </c>
      <c r="B189" s="152" t="str">
        <f>IF(ISBLANK(Histograma!H52)=TRUE,"",Histograma!H52)</f>
        <v/>
      </c>
    </row>
    <row r="190" spans="1:2" x14ac:dyDescent="0.2">
      <c r="A190" s="151">
        <v>188</v>
      </c>
      <c r="B190" s="152" t="str">
        <f>IF(ISBLANK(Histograma!H53)=TRUE,"",Histograma!H53)</f>
        <v/>
      </c>
    </row>
    <row r="191" spans="1:2" x14ac:dyDescent="0.2">
      <c r="A191" s="151">
        <v>189</v>
      </c>
      <c r="B191" s="152" t="str">
        <f>IF(ISBLANK(Histograma!H54)=TRUE,"",Histograma!H54)</f>
        <v/>
      </c>
    </row>
    <row r="192" spans="1:2" x14ac:dyDescent="0.2">
      <c r="A192" s="151">
        <v>190</v>
      </c>
      <c r="B192" s="152" t="str">
        <f>IF(ISBLANK(Histograma!H55)=TRUE,"",Histograma!H55)</f>
        <v/>
      </c>
    </row>
    <row r="193" spans="1:2" x14ac:dyDescent="0.2">
      <c r="A193" s="151">
        <v>191</v>
      </c>
      <c r="B193" s="152" t="str">
        <f>IF(ISBLANK(Histograma!H56)=TRUE,"",Histograma!H56)</f>
        <v/>
      </c>
    </row>
    <row r="194" spans="1:2" x14ac:dyDescent="0.2">
      <c r="A194" s="151">
        <v>192</v>
      </c>
      <c r="B194" s="152" t="str">
        <f>IF(ISBLANK(Histograma!H57)=TRUE,"",Histograma!H57)</f>
        <v/>
      </c>
    </row>
    <row r="195" spans="1:2" x14ac:dyDescent="0.2">
      <c r="A195" s="151">
        <v>193</v>
      </c>
      <c r="B195" s="152" t="str">
        <f>IF(ISBLANK(Histograma!H58)=TRUE,"",Histograma!H58)</f>
        <v/>
      </c>
    </row>
    <row r="196" spans="1:2" x14ac:dyDescent="0.2">
      <c r="A196" s="151">
        <v>194</v>
      </c>
      <c r="B196" s="152" t="str">
        <f>IF(ISBLANK(Histograma!H59)=TRUE,"",Histograma!H59)</f>
        <v/>
      </c>
    </row>
    <row r="197" spans="1:2" x14ac:dyDescent="0.2">
      <c r="A197" s="151">
        <v>195</v>
      </c>
      <c r="B197" s="152" t="str">
        <f>IF(ISBLANK(Histograma!H60)=TRUE,"",Histograma!H60)</f>
        <v/>
      </c>
    </row>
    <row r="198" spans="1:2" x14ac:dyDescent="0.2">
      <c r="A198" s="151">
        <v>196</v>
      </c>
      <c r="B198" s="152" t="str">
        <f>IF(ISBLANK(Histograma!H61)=TRUE,"",Histograma!H61)</f>
        <v/>
      </c>
    </row>
    <row r="199" spans="1:2" x14ac:dyDescent="0.2">
      <c r="A199" s="151">
        <v>197</v>
      </c>
      <c r="B199" s="152" t="str">
        <f>IF(ISBLANK(Histograma!H62)=TRUE,"",Histograma!H62)</f>
        <v/>
      </c>
    </row>
    <row r="200" spans="1:2" x14ac:dyDescent="0.2">
      <c r="A200" s="151">
        <v>198</v>
      </c>
      <c r="B200" s="152" t="str">
        <f>IF(ISBLANK(Histograma!H63)=TRUE,"",Histograma!H63)</f>
        <v/>
      </c>
    </row>
    <row r="201" spans="1:2" x14ac:dyDescent="0.2">
      <c r="A201" s="151">
        <v>199</v>
      </c>
      <c r="B201" s="152" t="str">
        <f>IF(ISBLANK(Histograma!H64)=TRUE,"",Histograma!H64)</f>
        <v/>
      </c>
    </row>
    <row r="202" spans="1:2" x14ac:dyDescent="0.2">
      <c r="A202" s="151">
        <v>200</v>
      </c>
      <c r="B202" s="152" t="str">
        <f>IF(ISBLANK(Histograma!H65)=TRUE,"",Histograma!H65)</f>
        <v/>
      </c>
    </row>
  </sheetData>
  <mergeCells count="7">
    <mergeCell ref="L2:L3"/>
    <mergeCell ref="A2:B2"/>
    <mergeCell ref="D2:E2"/>
    <mergeCell ref="G2:H2"/>
    <mergeCell ref="I2:I3"/>
    <mergeCell ref="J2:J3"/>
    <mergeCell ref="K2:K3"/>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sheetPr>
  <dimension ref="A1:P50"/>
  <sheetViews>
    <sheetView showGridLines="0" zoomScaleNormal="100" workbookViewId="0">
      <selection sqref="A1:XFD6"/>
    </sheetView>
  </sheetViews>
  <sheetFormatPr baseColWidth="10" defaultColWidth="10.83203125" defaultRowHeight="15" x14ac:dyDescent="0.2"/>
  <cols>
    <col min="1" max="1" width="4.6640625" style="71" customWidth="1"/>
    <col min="2" max="2" width="29" style="71" customWidth="1"/>
    <col min="3" max="3" width="21.5" style="71" customWidth="1"/>
    <col min="4" max="5" width="10.83203125" style="71"/>
    <col min="6" max="6" width="14.5" style="71" bestFit="1" customWidth="1"/>
    <col min="7" max="9" width="10.83203125" style="71"/>
    <col min="10" max="10" width="11.5" style="71" customWidth="1"/>
    <col min="11" max="16384" width="10.83203125" style="71"/>
  </cols>
  <sheetData>
    <row r="1" spans="1:16" s="70" customFormat="1" ht="79.5" customHeight="1" thickBot="1" x14ac:dyDescent="0.2">
      <c r="A1" s="265" t="s">
        <v>14</v>
      </c>
      <c r="B1" s="266"/>
      <c r="C1" s="266"/>
      <c r="D1" s="266"/>
      <c r="E1" s="266"/>
      <c r="F1" s="266"/>
      <c r="G1" s="266"/>
      <c r="H1" s="266"/>
      <c r="I1" s="266"/>
      <c r="J1" s="266"/>
      <c r="K1" s="266"/>
      <c r="L1" s="266"/>
      <c r="M1" s="266"/>
      <c r="N1" s="266"/>
      <c r="O1" s="266"/>
      <c r="P1" s="266"/>
    </row>
    <row r="2" spans="1:16" s="70" customFormat="1" ht="35.5" customHeight="1" thickBot="1" x14ac:dyDescent="0.25">
      <c r="A2" s="159"/>
      <c r="B2" s="160"/>
      <c r="C2" s="160"/>
      <c r="D2" s="160"/>
      <c r="E2" s="160"/>
      <c r="F2" s="160"/>
      <c r="G2" s="160"/>
      <c r="H2" s="160"/>
      <c r="I2" s="160"/>
      <c r="J2" s="160"/>
      <c r="K2" s="160"/>
      <c r="L2" s="160"/>
      <c r="M2" s="160"/>
      <c r="N2" s="160"/>
      <c r="O2" s="160"/>
      <c r="P2" s="160"/>
    </row>
    <row r="3" spans="1:16" s="70" customFormat="1" ht="21.5" customHeight="1" thickBot="1" x14ac:dyDescent="0.25">
      <c r="A3" s="2"/>
      <c r="B3" s="2"/>
      <c r="C3" s="2"/>
      <c r="D3" s="2"/>
      <c r="E3" s="2"/>
      <c r="F3" s="2"/>
      <c r="G3" s="2"/>
    </row>
    <row r="4" spans="1:16" s="70" customFormat="1" ht="41" customHeight="1" thickBot="1" x14ac:dyDescent="0.2">
      <c r="A4" s="295" t="s">
        <v>66</v>
      </c>
      <c r="B4" s="296"/>
      <c r="C4" s="296"/>
      <c r="D4" s="317"/>
      <c r="E4" s="318"/>
      <c r="F4" s="318"/>
      <c r="G4" s="318"/>
      <c r="H4" s="318"/>
      <c r="I4" s="318"/>
      <c r="J4" s="318"/>
      <c r="K4" s="318"/>
      <c r="L4" s="318"/>
      <c r="M4" s="318"/>
      <c r="N4" s="318"/>
      <c r="O4" s="318"/>
      <c r="P4" s="319"/>
    </row>
    <row r="5" spans="1:16" s="70" customFormat="1" ht="23.5" customHeight="1" thickBot="1" x14ac:dyDescent="0.2"/>
    <row r="6" spans="1:16" s="70" customFormat="1" ht="41.5" customHeight="1" thickBot="1" x14ac:dyDescent="0.2">
      <c r="A6" s="298" t="s">
        <v>99</v>
      </c>
      <c r="B6" s="299"/>
      <c r="C6" s="299"/>
      <c r="D6" s="320"/>
      <c r="E6" s="321"/>
      <c r="F6" s="321"/>
      <c r="G6" s="321"/>
      <c r="H6" s="321"/>
      <c r="I6" s="321"/>
      <c r="J6" s="321"/>
      <c r="K6" s="321"/>
      <c r="L6" s="321"/>
      <c r="M6" s="321"/>
      <c r="N6" s="321"/>
      <c r="O6" s="321"/>
      <c r="P6" s="322"/>
    </row>
    <row r="7" spans="1:16" ht="20" customHeight="1" thickBot="1" x14ac:dyDescent="0.25"/>
    <row r="8" spans="1:16" ht="30" customHeight="1" thickBot="1" x14ac:dyDescent="0.25">
      <c r="A8" s="325" t="s">
        <v>143</v>
      </c>
      <c r="B8" s="325"/>
      <c r="C8" s="323">
        <f>IFERROR(CORREL(B11:B44,C11:C44),"Digita valores")</f>
        <v>-0.24624625166120162</v>
      </c>
      <c r="D8" s="324"/>
    </row>
    <row r="10" spans="1:16" ht="17" x14ac:dyDescent="0.2">
      <c r="A10" s="165" t="s">
        <v>144</v>
      </c>
      <c r="B10" s="165" t="s">
        <v>145</v>
      </c>
      <c r="C10" s="165" t="s">
        <v>146</v>
      </c>
    </row>
    <row r="11" spans="1:16" x14ac:dyDescent="0.2">
      <c r="A11" s="154">
        <v>1</v>
      </c>
      <c r="B11" s="137">
        <v>8</v>
      </c>
      <c r="C11" s="137">
        <v>2</v>
      </c>
    </row>
    <row r="12" spans="1:16" x14ac:dyDescent="0.2">
      <c r="A12" s="154">
        <v>2</v>
      </c>
      <c r="B12" s="137">
        <v>2</v>
      </c>
      <c r="C12" s="137">
        <v>2</v>
      </c>
    </row>
    <row r="13" spans="1:16" x14ac:dyDescent="0.2">
      <c r="A13" s="154">
        <v>3</v>
      </c>
      <c r="B13" s="137">
        <v>3</v>
      </c>
      <c r="C13" s="137">
        <v>4</v>
      </c>
    </row>
    <row r="14" spans="1:16" x14ac:dyDescent="0.2">
      <c r="A14" s="154">
        <v>4</v>
      </c>
      <c r="B14" s="137">
        <v>2</v>
      </c>
      <c r="C14" s="137">
        <v>5</v>
      </c>
    </row>
    <row r="15" spans="1:16" x14ac:dyDescent="0.2">
      <c r="A15" s="154">
        <v>5</v>
      </c>
      <c r="B15" s="137">
        <v>1</v>
      </c>
      <c r="C15" s="137">
        <v>6</v>
      </c>
    </row>
    <row r="16" spans="1:16" x14ac:dyDescent="0.2">
      <c r="A16" s="154">
        <v>6</v>
      </c>
      <c r="B16" s="137">
        <v>2</v>
      </c>
      <c r="C16" s="137">
        <v>8</v>
      </c>
    </row>
    <row r="17" spans="1:3" x14ac:dyDescent="0.2">
      <c r="A17" s="154">
        <v>7</v>
      </c>
      <c r="B17" s="137">
        <v>1</v>
      </c>
      <c r="C17" s="137">
        <v>8</v>
      </c>
    </row>
    <row r="18" spans="1:3" x14ac:dyDescent="0.2">
      <c r="A18" s="154">
        <v>8</v>
      </c>
      <c r="B18" s="137">
        <v>2</v>
      </c>
      <c r="C18" s="137">
        <v>6</v>
      </c>
    </row>
    <row r="19" spans="1:3" x14ac:dyDescent="0.2">
      <c r="A19" s="154">
        <v>9</v>
      </c>
      <c r="B19" s="137">
        <v>2</v>
      </c>
      <c r="C19" s="137">
        <v>7</v>
      </c>
    </row>
    <row r="20" spans="1:3" x14ac:dyDescent="0.2">
      <c r="A20" s="154">
        <v>10</v>
      </c>
      <c r="B20" s="137">
        <v>2</v>
      </c>
      <c r="C20" s="137">
        <v>7.3</v>
      </c>
    </row>
    <row r="21" spans="1:3" x14ac:dyDescent="0.2">
      <c r="A21" s="154">
        <v>11</v>
      </c>
      <c r="B21" s="137">
        <v>3</v>
      </c>
      <c r="C21" s="137">
        <v>25</v>
      </c>
    </row>
    <row r="22" spans="1:3" x14ac:dyDescent="0.2">
      <c r="A22" s="154">
        <v>12</v>
      </c>
      <c r="B22" s="137">
        <v>1</v>
      </c>
      <c r="C22" s="137">
        <v>6</v>
      </c>
    </row>
    <row r="23" spans="1:3" x14ac:dyDescent="0.2">
      <c r="A23" s="154">
        <v>13</v>
      </c>
      <c r="B23" s="137">
        <v>1</v>
      </c>
      <c r="C23" s="137">
        <v>5</v>
      </c>
    </row>
    <row r="24" spans="1:3" x14ac:dyDescent="0.2">
      <c r="A24" s="154">
        <v>14</v>
      </c>
      <c r="B24" s="137">
        <v>1</v>
      </c>
      <c r="C24" s="137">
        <v>3</v>
      </c>
    </row>
    <row r="25" spans="1:3" x14ac:dyDescent="0.2">
      <c r="A25" s="154">
        <v>15</v>
      </c>
      <c r="B25" s="137">
        <v>1</v>
      </c>
      <c r="C25" s="137">
        <v>3</v>
      </c>
    </row>
    <row r="26" spans="1:3" x14ac:dyDescent="0.2">
      <c r="A26" s="154">
        <v>16</v>
      </c>
      <c r="B26" s="137">
        <v>3</v>
      </c>
      <c r="C26" s="137">
        <v>3</v>
      </c>
    </row>
    <row r="27" spans="1:3" x14ac:dyDescent="0.2">
      <c r="A27" s="154">
        <v>17</v>
      </c>
      <c r="B27" s="137">
        <v>5</v>
      </c>
      <c r="C27" s="137">
        <v>3</v>
      </c>
    </row>
    <row r="28" spans="1:3" ht="15" customHeight="1" x14ac:dyDescent="0.2">
      <c r="A28" s="154">
        <v>18</v>
      </c>
      <c r="B28" s="137">
        <v>6</v>
      </c>
      <c r="C28" s="137">
        <v>3</v>
      </c>
    </row>
    <row r="29" spans="1:3" x14ac:dyDescent="0.2">
      <c r="A29" s="154">
        <v>19</v>
      </c>
      <c r="B29" s="137">
        <v>7</v>
      </c>
      <c r="C29" s="137">
        <v>3</v>
      </c>
    </row>
    <row r="30" spans="1:3" x14ac:dyDescent="0.2">
      <c r="A30" s="154">
        <v>20</v>
      </c>
      <c r="B30" s="137">
        <v>9</v>
      </c>
      <c r="C30" s="137">
        <v>3</v>
      </c>
    </row>
    <row r="31" spans="1:3" x14ac:dyDescent="0.2">
      <c r="A31" s="154">
        <v>21</v>
      </c>
      <c r="B31" s="137">
        <v>6</v>
      </c>
      <c r="C31" s="137">
        <v>3</v>
      </c>
    </row>
    <row r="32" spans="1:3" ht="15.75" customHeight="1" x14ac:dyDescent="0.2">
      <c r="A32" s="154">
        <v>22</v>
      </c>
      <c r="B32" s="137"/>
      <c r="C32" s="137"/>
    </row>
    <row r="33" spans="1:9" x14ac:dyDescent="0.2">
      <c r="A33" s="154">
        <v>23</v>
      </c>
      <c r="B33" s="137"/>
      <c r="C33" s="137"/>
    </row>
    <row r="34" spans="1:9" x14ac:dyDescent="0.2">
      <c r="A34" s="154">
        <v>24</v>
      </c>
      <c r="B34" s="137"/>
      <c r="C34" s="137"/>
    </row>
    <row r="35" spans="1:9" x14ac:dyDescent="0.2">
      <c r="A35" s="154">
        <v>25</v>
      </c>
      <c r="B35" s="137"/>
      <c r="C35" s="137"/>
    </row>
    <row r="36" spans="1:9" x14ac:dyDescent="0.2">
      <c r="A36" s="154">
        <v>26</v>
      </c>
      <c r="B36" s="137"/>
      <c r="C36" s="137"/>
    </row>
    <row r="37" spans="1:9" x14ac:dyDescent="0.2">
      <c r="A37" s="154">
        <v>27</v>
      </c>
      <c r="B37" s="137"/>
      <c r="C37" s="137"/>
      <c r="D37" s="309" t="s">
        <v>147</v>
      </c>
      <c r="E37" s="310"/>
      <c r="F37" s="310"/>
      <c r="G37" s="310"/>
      <c r="H37" s="310"/>
      <c r="I37" s="311"/>
    </row>
    <row r="38" spans="1:9" x14ac:dyDescent="0.2">
      <c r="A38" s="154">
        <v>28</v>
      </c>
      <c r="B38" s="137"/>
      <c r="C38" s="137"/>
      <c r="D38" s="312"/>
      <c r="E38" s="252"/>
      <c r="F38" s="252"/>
      <c r="G38" s="252"/>
      <c r="H38" s="252"/>
      <c r="I38" s="313"/>
    </row>
    <row r="39" spans="1:9" x14ac:dyDescent="0.2">
      <c r="A39" s="154">
        <v>29</v>
      </c>
      <c r="B39" s="137"/>
      <c r="C39" s="137"/>
      <c r="D39" s="312"/>
      <c r="E39" s="252"/>
      <c r="F39" s="252"/>
      <c r="G39" s="252"/>
      <c r="H39" s="252"/>
      <c r="I39" s="313"/>
    </row>
    <row r="40" spans="1:9" x14ac:dyDescent="0.2">
      <c r="A40" s="154">
        <v>30</v>
      </c>
      <c r="B40" s="137"/>
      <c r="C40" s="137"/>
      <c r="D40" s="312"/>
      <c r="E40" s="252"/>
      <c r="F40" s="252"/>
      <c r="G40" s="252"/>
      <c r="H40" s="252"/>
      <c r="I40" s="313"/>
    </row>
    <row r="41" spans="1:9" x14ac:dyDescent="0.2">
      <c r="A41" s="154">
        <v>31</v>
      </c>
      <c r="B41" s="137"/>
      <c r="C41" s="137"/>
      <c r="D41" s="312"/>
      <c r="E41" s="252"/>
      <c r="F41" s="252"/>
      <c r="G41" s="252"/>
      <c r="H41" s="252"/>
      <c r="I41" s="313"/>
    </row>
    <row r="42" spans="1:9" x14ac:dyDescent="0.2">
      <c r="A42" s="154">
        <v>32</v>
      </c>
      <c r="B42" s="137"/>
      <c r="C42" s="137"/>
      <c r="D42" s="312"/>
      <c r="E42" s="252"/>
      <c r="F42" s="252"/>
      <c r="G42" s="252"/>
      <c r="H42" s="252"/>
      <c r="I42" s="313"/>
    </row>
    <row r="43" spans="1:9" x14ac:dyDescent="0.2">
      <c r="A43" s="154">
        <v>33</v>
      </c>
      <c r="B43" s="137"/>
      <c r="C43" s="137"/>
      <c r="D43" s="312"/>
      <c r="E43" s="252"/>
      <c r="F43" s="252"/>
      <c r="G43" s="252"/>
      <c r="H43" s="252"/>
      <c r="I43" s="313"/>
    </row>
    <row r="44" spans="1:9" x14ac:dyDescent="0.2">
      <c r="A44" s="154">
        <v>34</v>
      </c>
      <c r="B44" s="137"/>
      <c r="C44" s="137"/>
      <c r="D44" s="312"/>
      <c r="E44" s="252"/>
      <c r="F44" s="252"/>
      <c r="G44" s="252"/>
      <c r="H44" s="252"/>
      <c r="I44" s="313"/>
    </row>
    <row r="45" spans="1:9" x14ac:dyDescent="0.2">
      <c r="D45" s="314"/>
      <c r="E45" s="315"/>
      <c r="F45" s="315"/>
      <c r="G45" s="315"/>
      <c r="H45" s="315"/>
      <c r="I45" s="316"/>
    </row>
    <row r="49" spans="5:6" x14ac:dyDescent="0.2">
      <c r="E49" s="166"/>
    </row>
    <row r="50" spans="5:6" x14ac:dyDescent="0.2">
      <c r="F50" s="167"/>
    </row>
  </sheetData>
  <mergeCells count="8">
    <mergeCell ref="D37:I45"/>
    <mergeCell ref="A1:P1"/>
    <mergeCell ref="A4:C4"/>
    <mergeCell ref="D4:P4"/>
    <mergeCell ref="A6:C6"/>
    <mergeCell ref="D6:P6"/>
    <mergeCell ref="C8:D8"/>
    <mergeCell ref="A8:B8"/>
  </mergeCells>
  <pageMargins left="0.7" right="0.7" top="0.75" bottom="0.75" header="0.3" footer="0.3"/>
  <pageSetup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44944C-1F1D-4162-962A-96F3FC8455D8}">
  <ds:schemaRefs>
    <ds:schemaRef ds:uri="http://schemas.microsoft.com/office/2006/documentManagement/types"/>
    <ds:schemaRef ds:uri="http://purl.org/dc/terms/"/>
    <ds:schemaRef ds:uri="http://schemas.microsoft.com/office/infopath/2007/PartnerControls"/>
    <ds:schemaRef ds:uri="16c05727-aa75-4e4a-9b5f-8a80a1165891"/>
    <ds:schemaRef ds:uri="http://schemas.openxmlformats.org/package/2006/metadata/core-properties"/>
    <ds:schemaRef ds:uri="http://purl.org/dc/elements/1.1/"/>
    <ds:schemaRef ds:uri="http://purl.org/dc/dcmitype/"/>
    <ds:schemaRef ds:uri="230e9df3-be65-4c73-a93b-d1236ebd677e"/>
    <ds:schemaRef ds:uri="71af3243-3dd4-4a8d-8c0d-dd76da1f02a5"/>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FE8ED85-58B3-4608-8E91-0433556D50CE}">
  <ds:schemaRefs>
    <ds:schemaRef ds:uri="http://schemas.microsoft.com/sharepoint/v3/contenttype/forms"/>
  </ds:schemaRefs>
</ds:datastoreItem>
</file>

<file path=customXml/itemProps3.xml><?xml version="1.0" encoding="utf-8"?>
<ds:datastoreItem xmlns:ds="http://schemas.openxmlformats.org/officeDocument/2006/customXml" ds:itemID="{708DBB9E-6D89-4A94-9DC5-964B7833E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Diagrama de Ishikawa</vt:lpstr>
      <vt:lpstr>Agenda de proyecto (Gantt)</vt:lpstr>
      <vt:lpstr>Diagrama de Pareto</vt:lpstr>
      <vt:lpstr>Cálculos</vt:lpstr>
      <vt:lpstr>Evaluación de Riesgo</vt:lpstr>
      <vt:lpstr>Plantilla Hoja de chequeo</vt:lpstr>
      <vt:lpstr>Histograma</vt:lpstr>
      <vt:lpstr>Cálculos y datos</vt:lpstr>
      <vt:lpstr>Diagrama de dispersión</vt:lpstr>
      <vt:lpstr>ESTRATIFICACIÓN</vt:lpstr>
      <vt:lpstr>Gráfica de control X-R</vt:lpstr>
      <vt:lpstr>'Diagrama de dispersión'!Área_de_impresión</vt:lpstr>
      <vt:lpstr>'Diagrama de Ishikawa'!Área_de_impresión</vt:lpstr>
      <vt:lpstr>'Diagrama de Pareto'!Área_de_impresión</vt:lpstr>
      <vt:lpstr>Histograma!Área_de_impresión</vt:lpstr>
      <vt:lpstr>Inicio_del_proyecto</vt:lpstr>
      <vt:lpstr>Semana_para_mostrar</vt:lpstr>
      <vt:lpstr>'Agenda de proyecto (Gantt)'!task_end</vt:lpstr>
      <vt:lpstr>'Agenda de proyecto (Gantt)'!task_progress</vt:lpstr>
      <vt:lpstr>'Agenda de proyecto (Gantt)'!task_start</vt:lpstr>
      <vt:lpstr>'Agenda de proyecto (Gantt)'!Títulos_a_imprimir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2023-11-27T21:02:45Z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